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157508c20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nagement Summary" sheetId="1" r:id="R378ce98d14094a00"/>
    <x:sheet xmlns:r="http://schemas.openxmlformats.org/officeDocument/2006/relationships" name="Profit and Loss" sheetId="2" r:id="R4272ad027ef24d05"/>
    <x:sheet xmlns:r="http://schemas.openxmlformats.org/officeDocument/2006/relationships" name="Balance and Cash" sheetId="3" r:id="R386364a09ec44cad"/>
    <x:sheet xmlns:r="http://schemas.openxmlformats.org/officeDocument/2006/relationships" name="Receivables" sheetId="4" r:id="R2f06597340324f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(#,##0);&quot;–&quot;"/>
    <x:numFmt numFmtId="201" formatCode="0.0%;(0.0%);&quot;–&quot;"/>
    <x:numFmt numFmtId="202" formatCode="0.00"/>
    <x:numFmt numFmtId="203" formatCode="dd-mmm-yyyy"/>
    <x:numFmt numFmtId="204" formatCode="dd-mmm-yy"/>
    <x:numFmt numFmtId="205" formatCode="@"/>
  </x:numFmts>
  <x:fonts count="12">
    <x:font>
      <x:sz val="11"/>
      <x:name val="Carlito"/>
    </x:font>
    <x:font>
      <x:sz val="11"/>
      <x:color rgb="FF172033"/>
      <x:name val="Arial"/>
    </x:font>
    <x:font>
      <x:b/>
      <x:sz val="16"/>
      <x:color rgb="FF142238"/>
      <x:name val="Arial"/>
    </x:font>
    <x:font>
      <x:i/>
      <x:sz val="11"/>
      <x:color rgb="FF536176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i/>
      <x:sz val="11"/>
      <x:color rgb="FF172033"/>
      <x:name val="Arial"/>
    </x:font>
    <x:font>
      <x:b/>
      <x:sz val="11"/>
      <x:color rgb="FF172033"/>
      <x:name val="Arial"/>
    </x:font>
    <x:font>
      <x:sz val="11"/>
      <x:color rgb="FF00804A"/>
      <x:name val="Arial"/>
    </x:font>
    <x:font>
      <x:b/>
      <x:sz val="11"/>
      <x:color rgb="FF00804A"/>
      <x:name val="Arial"/>
    </x:font>
    <x:font>
      <x:sz val="11"/>
      <x:color rgb="FF142238"/>
      <x:name val="Arial"/>
    </x:font>
    <x:font>
      <x:b/>
      <x:sz val="11"/>
      <x:color rgb="FF14223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238"/>
      </x:patternFill>
    </x:fill>
    <x:fill>
      <x:patternFill patternType="solid">
        <x:fgColor rgb="FFEEF2F6"/>
      </x:patternFill>
    </x:fill>
  </x:fills>
  <x:borders count="3">
    <x:border/>
    <x:border>
      <x:bottom style="thin">
        <x:color rgb="FFA57829"/>
      </x:bottom>
    </x:border>
    <x:border>
      <x:top style="thin">
        <x:color rgb="FFA7B4C4"/>
      </x:top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200" fontId="4" fillId="2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/>
    <x:xf numFmtId="201" fontId="1" fillId="0" borderId="0" xfId="0" applyNumberFormat="1" applyFont="1" applyFill="1" applyBorder="1"/>
    <x:xf numFmtId="0" fontId="6" fillId="0" borderId="0" xfId="0" applyNumberFormat="1" applyFont="1" applyFill="1" applyBorder="1"/>
    <x:xf numFmtId="201" fontId="6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0" fontId="7" fillId="3" borderId="2" xfId="0" applyNumberFormat="1" applyFont="1" applyFill="1" applyBorder="1"/>
    <x:xf numFmtId="200" fontId="7" fillId="3" borderId="2" xfId="0" applyNumberFormat="1" applyFont="1" applyFill="1" applyBorder="1"/>
    <x:xf numFmtId="200" fontId="8" fillId="0" borderId="0" xfId="0" applyNumberFormat="1" applyFont="1" applyFill="1" applyBorder="1"/>
    <x:xf numFmtId="202" fontId="7" fillId="3" borderId="2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204" fontId="1" fillId="0" borderId="0" xfId="0" applyNumberFormat="1" applyFont="1" applyFill="1" applyBorder="1"/>
    <x:xf numFmtId="0" fontId="5" fillId="0" borderId="0" xfId="0" applyNumberFormat="1" applyFont="1" applyFill="1" applyBorder="1"/>
    <x:xf numFmtId="204" fontId="5" fillId="0" borderId="0" xfId="0" applyNumberFormat="1" applyFont="1" applyFill="1" applyBorder="1"/>
    <x:xf numFmtId="205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8" fillId="3" borderId="0" xfId="0" applyNumberFormat="1" applyFont="1" applyFill="1" applyBorder="1"/>
    <x:xf numFmtId="200" fontId="9" fillId="3" borderId="0" xfId="0" applyNumberFormat="1" applyFont="1" applyFill="1" applyBorder="1"/>
    <x:xf numFmtId="200" fontId="9" fillId="3" borderId="2" xfId="0" applyNumberFormat="1" applyFont="1" applyFill="1" applyBorder="1"/>
    <x:xf numFmtId="201" fontId="8" fillId="0" borderId="0" xfId="0" applyNumberFormat="1" applyFont="1" applyFill="1" applyBorder="1"/>
    <x:xf numFmtId="200" fontId="10" fillId="0" borderId="0" xfId="0" applyNumberFormat="1" applyFont="1" applyFill="1" applyBorder="1"/>
    <x:xf numFmtId="200" fontId="11" fillId="3" borderId="2" xfId="0" applyNumberFormat="1" applyFont="1" applyFill="1" applyBorder="1"/>
    <x:xf numFmtId="200" fontId="11" fillId="2" borderId="0" xfId="0" applyNumberFormat="1" applyFont="1" applyFill="1" applyBorder="1"/>
    <x:xf numFmtId="201" fontId="10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color rgb="FFA32626"/>
      </x:font>
      <x:fill>
        <x:patternFill patternType="solid">
          <x:bgColor rgb="FFFFF0EF"/>
        </x:patternFill>
      </x:fill>
    </x:dxf>
    <x:dxf>
      <x:font>
        <x:color rgb="FFA32626"/>
      </x:font>
      <x:fill>
        <x:patternFill patternType="solid">
          <x:bgColor rgb="FFFFF0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38f28e21b4cf7" /><Relationship Type="http://schemas.openxmlformats.org/officeDocument/2006/relationships/theme" Target="/xl/theme/theme1.xml" Id="R28f8e3a38b504ab8" /><Relationship Type="http://schemas.openxmlformats.org/officeDocument/2006/relationships/sharedStrings" Target="/xl/sharedStrings.xml" Id="R42612a3ea82145cf" /><Relationship Type="http://schemas.openxmlformats.org/officeDocument/2006/relationships/worksheet" Target="/xl/worksheets/sheet1.xml" Id="R378ce98d14094a00" /><Relationship Type="http://schemas.openxmlformats.org/officeDocument/2006/relationships/worksheet" Target="/xl/worksheets/sheet2.xml" Id="R4272ad027ef24d05" /><Relationship Type="http://schemas.openxmlformats.org/officeDocument/2006/relationships/worksheet" Target="/xl/worksheets/sheet3.xml" Id="R386364a09ec44cad" /><Relationship Type="http://schemas.openxmlformats.org/officeDocument/2006/relationships/worksheet" Target="/xl/worksheets/sheet4.xml" Id="R2f06597340324f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a64cd56fc7a49e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August profit comparison (AED)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Budget</c:v>
          </c:tx>
          <c:spPr>
            <a:solidFill xmlns:a="http://schemas.openxmlformats.org/drawingml/2006/main">
              <a:srgbClr val="B7C2CE"/>
            </a:solidFill>
          </c:spPr>
          <c:cat>
            <c:strRef>
              <c:f>'Management Summary'!$H$7:$H$9</c:f>
              <c:strCache>
                <c:ptCount val="0"/>
              </c:strCache>
            </c:strRef>
          </c:cat>
          <c:val>
            <c:numRef>
              <c:f>'Management Summary'!$I$7:$I$9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Actual</c:v>
          </c:tx>
          <c:spPr>
            <a:solidFill xmlns:a="http://schemas.openxmlformats.org/drawingml/2006/main">
              <a:srgbClr val="142238"/>
            </a:solidFill>
          </c:spPr>
          <c:cat>
            <c:strRef>
              <c:f>'Management Summary'!$H$7:$H$9</c:f>
              <c:strCache>
                <c:ptCount val="0"/>
              </c:strCache>
            </c:strRef>
          </c:cat>
          <c:val>
            <c:numRef>
              <c:f>'Management Summary'!$J$7:$J$9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10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64cd56fc7a49e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28c04ff696f47d6" /></Relationships>
</file>

<file path=xl/worksheets/sheet1.xml><?xml version="1.0" encoding="utf-8"?>
<x:worksheet xmlns:x="http://schemas.openxmlformats.org/spreadsheetml/2006/main">
  <x:sheetPr>
    <x:tabColor rgb="FF142238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17" hidden="0" customWidth="1"/>
    <x:col min="4" max="4" width="17" hidden="0" customWidth="1"/>
    <x:col min="5" max="5" width="17" hidden="0" customWidth="1"/>
    <x:col min="6" max="6" width="18" hidden="0" customWidth="1"/>
    <x:col min="7" max="7" width="3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3" t="str">
        <x:v>BWMC  /  Management Summary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4" t="str">
        <x:v>SAMPLE — fictional business and figures. August 2026. AED, whole units.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5"/>
      <x:c r="C4" s="5"/>
      <x:c r="D4" s="5"/>
      <x:c r="E4" s="5"/>
      <x:c r="F4" s="5"/>
      <x:c r="G4" s="1"/>
      <x:c r="H4" s="1"/>
      <x:c r="I4" s="1"/>
      <x:c r="J4" s="1"/>
      <x:c r="K4" s="1"/>
      <x:c r="L4" s="1"/>
    </x:row>
    <x:row r="5" ht="24" customHeight="1">
      <x:c r="A5" s="1"/>
      <x:c r="B5" s="1"/>
      <x:c r="C5" s="2"/>
      <x:c r="D5" s="2"/>
      <x:c r="E5" s="2"/>
      <x:c r="F5" s="2"/>
      <x:c r="G5" s="1"/>
      <x:c r="H5" s="1"/>
      <x:c r="I5" s="1"/>
      <x:c r="J5" s="1"/>
      <x:c r="K5" s="1"/>
      <x:c r="L5" s="1"/>
    </x:row>
    <x:row r="6" ht="25" customHeight="1">
      <x:c r="A6" s="1"/>
      <x:c r="B6" s="8" t="str">
        <x:v>August performance</x:v>
      </x:c>
      <x:c r="C6" s="9" t="str">
        <x:v>Sample actual</x:v>
      </x:c>
      <x:c r="D6" s="9" t="str">
        <x:v>Sample budget</x:v>
      </x:c>
      <x:c r="E6" s="9" t="str">
        <x:v>Fav. / (unfav.)</x:v>
      </x:c>
      <x:c r="F6" s="2"/>
      <x:c r="G6" s="1"/>
      <x:c r="H6" s="1" t="str">
        <x:v>Metric</x:v>
      </x:c>
      <x:c r="I6" s="1" t="str">
        <x:v>Budget</x:v>
      </x:c>
      <x:c r="J6" s="1" t="str">
        <x:v>Actual</x:v>
      </x:c>
      <x:c r="K6" s="1"/>
      <x:c r="L6" s="1"/>
    </x:row>
    <x:row r="7" ht="24" customHeight="1">
      <x:c r="A7" s="1"/>
      <x:c r="B7" s="1" t="str">
        <x:v>Revenue</x:v>
      </x:c>
      <x:c r="C7" s="34" t="n">
        <x:f>'Profit and Loss'!E7</x:f>
        <x:v>180000</x:v>
      </x:c>
      <x:c r="D7" s="34" t="n">
        <x:f>'Profit and Loss'!D7</x:f>
        <x:v>170000</x:v>
      </x:c>
      <x:c r="E7" s="34" t="n">
        <x:f>'Profit and Loss'!F7</x:f>
        <x:v>10000</x:v>
      </x:c>
      <x:c r="F7" s="2"/>
      <x:c r="G7" s="1"/>
      <x:c r="H7" s="1" t="str">
        <x:v>Gross profit</x:v>
      </x:c>
      <x:c r="I7" s="2" t="n">
        <x:f>D8</x:f>
        <x:v>102000</x:v>
      </x:c>
      <x:c r="J7" s="2" t="n">
        <x:f>C8</x:f>
        <x:v>108000</x:v>
      </x:c>
      <x:c r="K7" s="1"/>
      <x:c r="L7" s="1"/>
    </x:row>
    <x:row r="8" ht="24" customHeight="1">
      <x:c r="A8" s="1"/>
      <x:c r="B8" s="1" t="str">
        <x:v>Gross profit</x:v>
      </x:c>
      <x:c r="C8" s="34" t="n">
        <x:f>'Profit and Loss'!E9</x:f>
        <x:v>108000</x:v>
      </x:c>
      <x:c r="D8" s="34" t="n">
        <x:f>'Profit and Loss'!D9</x:f>
        <x:v>102000</x:v>
      </x:c>
      <x:c r="E8" s="34" t="n">
        <x:f>'Profit and Loss'!F9</x:f>
        <x:v>6000</x:v>
      </x:c>
      <x:c r="F8" s="2"/>
      <x:c r="G8" s="1"/>
      <x:c r="H8" s="1" t="str">
        <x:v>Operating profit</x:v>
      </x:c>
      <x:c r="I8" s="2" t="n">
        <x:f>D9</x:f>
        <x:v>32000</x:v>
      </x:c>
      <x:c r="J8" s="2" t="n">
        <x:f>C9</x:f>
        <x:v>36000</x:v>
      </x:c>
      <x:c r="K8" s="1"/>
      <x:c r="L8" s="1"/>
    </x:row>
    <x:row r="9" ht="24" customHeight="1">
      <x:c r="A9" s="1"/>
      <x:c r="B9" s="1" t="str">
        <x:v>Operating profit</x:v>
      </x:c>
      <x:c r="C9" s="34" t="n">
        <x:f>'Profit and Loss'!E19</x:f>
        <x:v>36000</x:v>
      </x:c>
      <x:c r="D9" s="34" t="n">
        <x:f>'Profit and Loss'!D19</x:f>
        <x:v>32000</x:v>
      </x:c>
      <x:c r="E9" s="34" t="n">
        <x:f>'Profit and Loss'!F19</x:f>
        <x:v>4000</x:v>
      </x:c>
      <x:c r="F9" s="2"/>
      <x:c r="G9" s="1"/>
      <x:c r="H9" s="1" t="str">
        <x:v>Profit before tax</x:v>
      </x:c>
      <x:c r="I9" s="2" t="n">
        <x:f>D10</x:f>
        <x:v>31000</x:v>
      </x:c>
      <x:c r="J9" s="2" t="n">
        <x:f>C10</x:f>
        <x:v>35000</x:v>
      </x:c>
      <x:c r="K9" s="1"/>
      <x:c r="L9" s="1"/>
    </x:row>
    <x:row r="10" ht="24" customHeight="1">
      <x:c r="A10" s="1"/>
      <x:c r="B10" s="19" t="str">
        <x:v>Profit before tax</x:v>
      </x:c>
      <x:c r="C10" s="35" t="n">
        <x:f>'Profit and Loss'!E21</x:f>
        <x:v>35000</x:v>
      </x:c>
      <x:c r="D10" s="35" t="n">
        <x:f>'Profit and Loss'!D21</x:f>
        <x:v>31000</x:v>
      </x:c>
      <x:c r="E10" s="35" t="n">
        <x:f>'Profit and Loss'!F21</x:f>
        <x:v>4000</x:v>
      </x:c>
      <x:c r="F10" s="2"/>
      <x:c r="G10" s="1"/>
      <x:c r="H10" s="1"/>
      <x:c r="I10" s="1"/>
      <x:c r="J10" s="1"/>
      <x:c r="K10" s="1"/>
      <x:c r="L10" s="1"/>
    </x:row>
    <x:row r="11" ht="24" customHeight="1">
      <x:c r="A11" s="1"/>
      <x:c r="B11" s="1"/>
      <x:c r="C11" s="34"/>
      <x:c r="D11" s="34"/>
      <x:c r="E11" s="34"/>
      <x:c r="F11" s="2"/>
      <x:c r="G11" s="1"/>
      <x:c r="H11" s="1"/>
      <x:c r="I11" s="1"/>
      <x:c r="J11" s="1"/>
      <x:c r="K11" s="1"/>
      <x:c r="L11" s="1"/>
    </x:row>
    <x:row r="12" ht="24" customHeight="1">
      <x:c r="A12" s="1"/>
      <x:c r="B12" s="1"/>
      <x:c r="C12" s="34"/>
      <x:c r="D12" s="34"/>
      <x:c r="E12" s="34"/>
      <x:c r="F12" s="2"/>
      <x:c r="G12" s="1"/>
      <x:c r="H12" s="1"/>
      <x:c r="I12" s="1"/>
      <x:c r="J12" s="1"/>
      <x:c r="K12" s="1"/>
      <x:c r="L12" s="1"/>
    </x:row>
    <x:row r="13" ht="25" customHeight="1">
      <x:c r="A13" s="1"/>
      <x:c r="B13" s="8" t="str">
        <x:v>Cash and collections</x:v>
      </x:c>
      <x:c r="C13" s="36"/>
      <x:c r="D13" s="36"/>
      <x:c r="E13" s="36"/>
      <x:c r="F13" s="2"/>
      <x:c r="G13" s="1"/>
      <x:c r="H13" s="1"/>
      <x:c r="I13" s="1"/>
      <x:c r="J13" s="1"/>
      <x:c r="K13" s="1"/>
      <x:c r="L13" s="1"/>
    </x:row>
    <x:row r="14" ht="24" customHeight="1">
      <x:c r="A14" s="1"/>
      <x:c r="B14" s="1" t="str">
        <x:v>Closing cash</x:v>
      </x:c>
      <x:c r="C14" s="34" t="n">
        <x:f>'Balance and Cash'!D7</x:f>
        <x:v>81000</x:v>
      </x:c>
      <x:c r="D14" s="34"/>
      <x:c r="E14" s="34"/>
      <x:c r="F14" s="2"/>
      <x:c r="G14" s="1"/>
      <x:c r="H14" s="1"/>
      <x:c r="I14" s="1"/>
      <x:c r="J14" s="1"/>
      <x:c r="K14" s="1"/>
      <x:c r="L14" s="1"/>
    </x:row>
    <x:row r="15" ht="24" customHeight="1">
      <x:c r="A15" s="1"/>
      <x:c r="B15" s="1" t="str">
        <x:v>Operating cash generated</x:v>
      </x:c>
      <x:c r="C15" s="34" t="n">
        <x:f>'Balance and Cash'!D32</x:f>
        <x:v>26000</x:v>
      </x:c>
      <x:c r="D15" s="34"/>
      <x:c r="E15" s="34"/>
      <x:c r="F15" s="2"/>
      <x:c r="G15" s="1"/>
      <x:c r="H15" s="1"/>
      <x:c r="I15" s="1"/>
      <x:c r="J15" s="1"/>
      <x:c r="K15" s="1"/>
      <x:c r="L15" s="1"/>
    </x:row>
    <x:row r="16" ht="24" customHeight="1">
      <x:c r="A16" s="1"/>
      <x:c r="B16" s="1" t="str">
        <x:v>Trade receivables</x:v>
      </x:c>
      <x:c r="C16" s="34" t="n">
        <x:f>'Receivables'!D14</x:f>
        <x:v>110000</x:v>
      </x:c>
      <x:c r="D16" s="34"/>
      <x:c r="E16" s="34"/>
      <x:c r="F16" s="2"/>
      <x:c r="G16" s="1"/>
      <x:c r="H16" s="1"/>
      <x:c r="I16" s="1"/>
      <x:c r="J16" s="1"/>
      <x:c r="K16" s="1"/>
      <x:c r="L16" s="1"/>
    </x:row>
    <x:row r="17" ht="24" customHeight="1">
      <x:c r="A17" s="1"/>
      <x:c r="B17" s="1" t="str">
        <x:v>Overdue receivables</x:v>
      </x:c>
      <x:c r="C17" s="34" t="n">
        <x:f>'Receivables'!D24</x:f>
        <x:v>50000</x:v>
      </x:c>
      <x:c r="D17" s="34"/>
      <x:c r="E17" s="34"/>
      <x:c r="F17" s="2"/>
      <x:c r="G17" s="1"/>
      <x:c r="H17" s="1"/>
      <x:c r="I17" s="1"/>
      <x:c r="J17" s="1"/>
      <x:c r="K17" s="1"/>
      <x:c r="L17" s="1"/>
    </x:row>
    <x:row r="18" ht="24" customHeight="1">
      <x:c r="A18" s="1"/>
      <x:c r="B18" s="1" t="str">
        <x:v>Overdue share</x:v>
      </x:c>
      <x:c r="C18" s="37" t="n">
        <x:f>'Receivables'!D25</x:f>
        <x:v>0.45454545454545453</x:v>
      </x:c>
      <x:c r="D18" s="34"/>
      <x:c r="E18" s="34"/>
      <x:c r="F18" s="2"/>
      <x:c r="G18" s="1"/>
      <x:c r="H18" s="1"/>
      <x:c r="I18" s="1"/>
      <x:c r="J18" s="1"/>
      <x:c r="K18" s="1"/>
      <x:c r="L18" s="1"/>
    </x:row>
    <x:row r="19" ht="24" customHeight="1">
      <x:c r="A19" s="1"/>
      <x:c r="B19" s="1"/>
      <x:c r="C19" s="2"/>
      <x:c r="D19" s="2"/>
      <x:c r="E19" s="2"/>
      <x:c r="F19" s="2"/>
      <x:c r="G19" s="1"/>
      <x:c r="H19" s="1"/>
      <x:c r="I19" s="1"/>
      <x:c r="J19" s="1"/>
      <x:c r="K19" s="1"/>
      <x:c r="L19" s="1"/>
    </x:row>
    <x:row r="20" ht="24" customHeight="1">
      <x:c r="A20" s="1"/>
      <x:c r="B20" s="1"/>
      <x:c r="C20" s="2"/>
      <x:c r="D20" s="2"/>
      <x:c r="E20" s="2"/>
      <x:c r="F20" s="2"/>
      <x:c r="G20" s="1"/>
      <x:c r="H20" s="1"/>
      <x:c r="I20" s="1"/>
      <x:c r="J20" s="1"/>
      <x:c r="K20" s="1"/>
      <x:c r="L20" s="1"/>
    </x:row>
    <x:row r="21" ht="25" customHeight="1">
      <x:c r="A21" s="1"/>
      <x:c r="B21" s="8" t="str">
        <x:v>Management commentary</x:v>
      </x:c>
      <x:c r="C21" s="9"/>
      <x:c r="D21" s="9"/>
      <x:c r="E21" s="9"/>
      <x:c r="F21" s="9"/>
      <x:c r="G21" s="8"/>
      <x:c r="H21" s="8"/>
      <x:c r="I21" s="8"/>
      <x:c r="J21" s="8"/>
      <x:c r="K21" s="8"/>
      <x:c r="L21" s="8"/>
    </x:row>
    <x:row r="22" ht="24" customHeight="1">
      <x:c r="A22" s="1"/>
      <x:c r="B22" s="1"/>
      <x:c r="C22" s="2"/>
      <x:c r="D22" s="2"/>
      <x:c r="E22" s="2"/>
      <x:c r="F22" s="2"/>
      <x:c r="G22" s="1"/>
      <x:c r="H22" s="1"/>
      <x:c r="I22" s="1"/>
      <x:c r="J22" s="1"/>
      <x:c r="K22" s="1"/>
      <x:c r="L22" s="1"/>
    </x:row>
    <x:row r="23" ht="24" customHeight="1">
      <x:c r="A23" s="1"/>
      <x:c r="B23" s="1" t="str">
        <x:v>Sample commentary as at 31 August 2026. Review it whenever inputs change.</x:v>
      </x:c>
      <x:c r="C23" s="2"/>
      <x:c r="D23" s="2"/>
      <x:c r="E23" s="2"/>
      <x:c r="F23" s="2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2"/>
      <x:c r="D24" s="2"/>
      <x:c r="E24" s="2"/>
      <x:c r="F24" s="2"/>
      <x:c r="G24" s="1"/>
      <x:c r="H24" s="1"/>
      <x:c r="I24" s="1"/>
      <x:c r="J24" s="1"/>
      <x:c r="K24" s="1"/>
      <x:c r="L24" s="1"/>
    </x:row>
    <x:row r="25" ht="24" customHeight="1">
      <x:c r="A25" s="1"/>
      <x:c r="B25" s="1" t="str">
        <x:v>Revenue of AED 180,000 is 5.9% above budget. Profit before tax is AED 35,000, AED 4,000 above budget.</x:v>
      </x:c>
      <x:c r="C25" s="2"/>
      <x:c r="D25" s="2"/>
      <x:c r="E25" s="2"/>
      <x:c r="F25" s="2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2"/>
      <x:c r="D26" s="2"/>
      <x:c r="E26" s="2"/>
      <x:c r="F26" s="2"/>
      <x:c r="G26" s="1"/>
      <x:c r="H26" s="1"/>
      <x:c r="I26" s="1"/>
      <x:c r="J26" s="1"/>
      <x:c r="K26" s="1"/>
      <x:c r="L26" s="1"/>
    </x:row>
    <x:row r="27" ht="24" customHeight="1">
      <x:c r="A27" s="1"/>
      <x:c r="B27" s="1" t="str">
        <x:v>Gross margin is 60.0%, in line with budget. Salaries, software and marketing exceed budget by AED 2,500 in total.</x:v>
      </x:c>
      <x:c r="C27" s="2"/>
      <x:c r="D27" s="2"/>
      <x:c r="E27" s="2"/>
      <x:c r="F27" s="2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2"/>
      <x:c r="D28" s="2"/>
      <x:c r="E28" s="2"/>
      <x:c r="F28" s="2"/>
      <x:c r="G28" s="1"/>
      <x:c r="H28" s="1"/>
      <x:c r="I28" s="1"/>
      <x:c r="J28" s="1"/>
      <x:c r="K28" s="1"/>
      <x:c r="L28" s="1"/>
    </x:row>
    <x:row r="29" ht="24" customHeight="1">
      <x:c r="A29" s="1"/>
      <x:c r="B29" s="1" t="str">
        <x:v>Operating cash generation is AED 26,000. Receivables increased by AED 20,000, absorbing cash despite the profit.</x:v>
      </x:c>
      <x:c r="C29" s="2"/>
      <x:c r="D29" s="2"/>
      <x:c r="E29" s="2"/>
      <x:c r="F29" s="2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2"/>
      <x:c r="D30" s="2"/>
      <x:c r="E30" s="2"/>
      <x:c r="F30" s="2"/>
      <x:c r="G30" s="1"/>
      <x:c r="H30" s="1"/>
      <x:c r="I30" s="1"/>
      <x:c r="J30" s="1"/>
      <x:c r="K30" s="1"/>
      <x:c r="L30" s="1"/>
    </x:row>
    <x:row r="31" ht="24" customHeight="1">
      <x:c r="A31" s="1"/>
      <x:c r="B31" s="1" t="str">
        <x:v>Capex of AED 10,000, loan repayment of AED 5,000 and dividends of AED 10,000 leave closing cash at AED 81,000.</x:v>
      </x:c>
      <x:c r="C31" s="2"/>
      <x:c r="D31" s="2"/>
      <x:c r="E31" s="2"/>
      <x:c r="F31" s="2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2"/>
      <x:c r="D32" s="2"/>
      <x:c r="E32" s="2"/>
      <x:c r="F32" s="2"/>
      <x:c r="G32" s="1"/>
      <x:c r="H32" s="1"/>
      <x:c r="I32" s="1"/>
      <x:c r="J32" s="1"/>
      <x:c r="K32" s="1"/>
      <x:c r="L32" s="1"/>
    </x:row>
    <x:row r="33" ht="24" customHeight="1">
      <x:c r="A33" s="1"/>
      <x:c r="B33" s="1" t="str">
        <x:v>AED 50,000 is overdue, including AED 15,000 more than 60 days past due. Prioritise collection follow-up.</x:v>
      </x:c>
      <x:c r="C33" s="2"/>
      <x:c r="D33" s="2"/>
      <x:c r="E33" s="2"/>
      <x:c r="F33" s="2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2"/>
      <x:c r="D34" s="2"/>
      <x:c r="E34" s="2"/>
      <x:c r="F34" s="2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2"/>
      <x:c r="D35" s="2"/>
      <x:c r="E35" s="2"/>
      <x:c r="F35" s="2"/>
      <x:c r="G35" s="1"/>
      <x:c r="H35" s="1"/>
      <x:c r="I35" s="1"/>
      <x:c r="J35" s="1"/>
      <x:c r="K35" s="1"/>
      <x:c r="L35" s="1"/>
    </x:row>
    <x:row r="36" ht="25" customHeight="1">
      <x:c r="A36" s="1"/>
      <x:c r="B36" s="8" t="str">
        <x:v>Suggested management actions</x:v>
      </x:c>
      <x:c r="C36" s="9"/>
      <x:c r="D36" s="9"/>
      <x:c r="E36" s="9"/>
      <x:c r="F36" s="9"/>
      <x:c r="G36" s="8"/>
      <x:c r="H36" s="8"/>
      <x:c r="I36" s="8"/>
      <x:c r="J36" s="8"/>
      <x:c r="K36" s="8"/>
      <x:c r="L36" s="8"/>
    </x:row>
    <x:row r="37" ht="24" customHeight="1">
      <x:c r="A37" s="1"/>
      <x:c r="B37" s="1"/>
      <x:c r="C37" s="2"/>
      <x:c r="D37" s="2"/>
      <x:c r="E37" s="2"/>
      <x:c r="F37" s="2"/>
      <x:c r="G37" s="1"/>
      <x:c r="H37" s="1"/>
      <x:c r="I37" s="1"/>
      <x:c r="J37" s="1"/>
      <x:c r="K37" s="1"/>
      <x:c r="L37" s="1"/>
    </x:row>
    <x:row r="38" ht="24" customHeight="1">
      <x:c r="A38" s="1"/>
      <x:c r="B38" s="1" t="str">
        <x:v>Finance team: confirm collection dates for the oldest balances and record dispute details.</x:v>
      </x:c>
      <x:c r="C38" s="2"/>
      <x:c r="D38" s="2"/>
      <x:c r="E38" s="2"/>
      <x:c r="F38" s="2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2"/>
      <x:c r="D39" s="2"/>
      <x:c r="E39" s="2"/>
      <x:c r="F39" s="2"/>
      <x:c r="G39" s="1"/>
      <x:c r="H39" s="1"/>
      <x:c r="I39" s="1"/>
      <x:c r="J39" s="1"/>
      <x:c r="K39" s="1"/>
      <x:c r="L39" s="1"/>
    </x:row>
    <x:row r="40" ht="24" customHeight="1">
      <x:c r="A40" s="1"/>
      <x:c r="B40" s="1" t="str">
        <x:v>Management: review the salary, software and marketing variances before approving next month’s spend.</x:v>
      </x:c>
      <x:c r="C40" s="2"/>
      <x:c r="D40" s="2"/>
      <x:c r="E40" s="2"/>
      <x:c r="F40" s="2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2"/>
      <x:c r="D41" s="2"/>
      <x:c r="E41" s="2"/>
      <x:c r="F41" s="2"/>
      <x:c r="G41" s="1"/>
      <x:c r="H41" s="1"/>
      <x:c r="I41" s="1"/>
      <x:c r="J41" s="1"/>
      <x:c r="K41" s="1"/>
      <x:c r="L41" s="1"/>
    </x:row>
    <x:row r="42" ht="24" customHeight="1">
      <x:c r="A42" s="1"/>
      <x:c r="B42" s="1" t="str">
        <x:v>Owner: review near-term commitments before further dividends or equipment purchases.</x:v>
      </x:c>
      <x:c r="C42" s="2"/>
      <x:c r="D42" s="2"/>
      <x:c r="E42" s="2"/>
      <x:c r="F42" s="2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2"/>
      <x:c r="D43" s="2"/>
      <x:c r="E43" s="2"/>
      <x:c r="F43" s="2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2"/>
      <x:c r="D44" s="2"/>
      <x:c r="E44" s="2"/>
      <x:c r="F44" s="2"/>
      <x:c r="G44" s="1"/>
      <x:c r="H44" s="1"/>
      <x:c r="I44" s="1"/>
      <x:c r="J44" s="1"/>
      <x:c r="K44" s="1"/>
      <x:c r="L44" s="1"/>
    </x:row>
    <x:row r="45" ht="24" customHeight="1">
      <x:c r="A45" s="1"/>
      <x:c r="B45" s="4" t="str">
        <x:v>Illustrative management reporting only. Figures are not BWMC results, a client case study or statutory accounts.</x:v>
      </x:c>
      <x:c r="C45" s="2"/>
      <x:c r="D45" s="2"/>
      <x:c r="E45" s="2"/>
      <x:c r="F45" s="2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2"/>
      <x:c r="D46" s="2"/>
      <x:c r="E46" s="2"/>
      <x:c r="F46" s="2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2"/>
      <x:c r="D47" s="2"/>
      <x:c r="E47" s="2"/>
      <x:c r="F47" s="2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2"/>
      <x:c r="D48" s="2"/>
      <x:c r="E48" s="2"/>
      <x:c r="F48" s="2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</x:sheetData>
  <x:pageMargins left="0.7" right="0.7" top="0.75" bottom="0.75" header="0.3" footer="0.3"/>
  <x:drawing xmlns:r="http://schemas.openxmlformats.org/officeDocument/2006/relationships" r:id="R228c04ff696f47d6"/>
</x:worksheet>
</file>

<file path=xl/worksheets/sheet2.xml><?xml version="1.0" encoding="utf-8"?>
<x:worksheet xmlns:x="http://schemas.openxmlformats.org/spreadsheetml/2006/main">
  <x:sheetPr>
    <x:tabColor rgb="FF142238"/>
  </x:sheetPr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3" t="str">
        <x:v>BWMC  /  Profit and Loss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4" t="str">
        <x:v>SAMPLE — fictional business and figures. August 2026. AED, whole units.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5"/>
      <x:c r="C4" s="5"/>
      <x:c r="D4" s="5"/>
      <x:c r="E4" s="5"/>
      <x:c r="F4" s="5"/>
      <x:c r="G4" s="1"/>
      <x:c r="H4" s="1"/>
      <x:c r="I4" s="1"/>
      <x:c r="J4" s="1"/>
      <x:c r="K4" s="1"/>
      <x:c r="L4" s="1"/>
    </x:row>
    <x:row r="5" ht="24" customHeight="1">
      <x:c r="A5" s="1"/>
      <x:c r="B5" s="1"/>
      <x:c r="C5" s="2"/>
      <x:c r="D5" s="2"/>
      <x:c r="E5" s="2"/>
      <x:c r="F5" s="2"/>
      <x:c r="G5" s="1"/>
      <x:c r="H5" s="1"/>
      <x:c r="I5" s="1"/>
      <x:c r="J5" s="1"/>
      <x:c r="K5" s="1"/>
      <x:c r="L5" s="1"/>
    </x:row>
    <x:row r="6" ht="34" customHeight="1">
      <x:c r="A6" s="1"/>
      <x:c r="B6" s="8" t="str">
        <x:v>Monthly performance</x:v>
      </x:c>
      <x:c r="C6" s="9" t="str">
        <x:v>Jul actual*</x:v>
      </x:c>
      <x:c r="D6" s="9" t="str">
        <x:v>Aug budget*</x:v>
      </x:c>
      <x:c r="E6" s="9" t="str">
        <x:v>Aug actual*</x:v>
      </x:c>
      <x:c r="F6" s="10" t="str">
        <x:v>Favourable / (unfav.)</x:v>
      </x:c>
      <x:c r="G6" s="1"/>
      <x:c r="H6" s="1"/>
      <x:c r="I6" s="1"/>
      <x:c r="J6" s="1"/>
      <x:c r="K6" s="1"/>
      <x:c r="L6" s="1"/>
    </x:row>
    <x:row r="7" ht="24" customHeight="1">
      <x:c r="A7" s="1"/>
      <x:c r="B7" s="1" t="str">
        <x:v>Revenue</x:v>
      </x:c>
      <x:c r="C7" s="11" t="n">
        <x:v>160000</x:v>
      </x:c>
      <x:c r="D7" s="11" t="n">
        <x:v>170000</x:v>
      </x:c>
      <x:c r="E7" s="11" t="n">
        <x:v>180000</x:v>
      </x:c>
      <x:c r="F7" s="2" t="n">
        <x:f>E7-D7</x:f>
        <x:v>10000</x:v>
      </x:c>
      <x:c r="G7" s="1"/>
      <x:c r="H7" s="1"/>
      <x:c r="I7" s="1"/>
      <x:c r="J7" s="1"/>
      <x:c r="K7" s="1"/>
      <x:c r="L7" s="1"/>
    </x:row>
    <x:row r="8" ht="24" customHeight="1">
      <x:c r="A8" s="1"/>
      <x:c r="B8" s="1" t="str">
        <x:v>Direct delivery costs</x:v>
      </x:c>
      <x:c r="C8" s="11" t="n">
        <x:v>64000</x:v>
      </x:c>
      <x:c r="D8" s="11" t="n">
        <x:v>68000</x:v>
      </x:c>
      <x:c r="E8" s="11" t="n">
        <x:v>72000</x:v>
      </x:c>
      <x:c r="F8" s="2" t="n">
        <x:f>D8-E8</x:f>
        <x:v>-4000</x:v>
      </x:c>
      <x:c r="G8" s="1"/>
      <x:c r="H8" s="1"/>
      <x:c r="I8" s="1"/>
      <x:c r="J8" s="1"/>
      <x:c r="K8" s="1"/>
      <x:c r="L8" s="1"/>
    </x:row>
    <x:row r="9" ht="24" customHeight="1">
      <x:c r="A9" s="1"/>
      <x:c r="B9" s="19" t="str">
        <x:v>Gross profit</x:v>
      </x:c>
      <x:c r="C9" s="20" t="n">
        <x:f>C7-C8</x:f>
        <x:v>96000</x:v>
      </x:c>
      <x:c r="D9" s="20" t="n">
        <x:f>D7-D8</x:f>
        <x:v>102000</x:v>
      </x:c>
      <x:c r="E9" s="20" t="n">
        <x:f>E7-E8</x:f>
        <x:v>108000</x:v>
      </x:c>
      <x:c r="F9" s="20" t="n">
        <x:f>E9-D9</x:f>
        <x:v>6000</x:v>
      </x:c>
      <x:c r="G9" s="1"/>
      <x:c r="H9" s="1"/>
      <x:c r="I9" s="1"/>
      <x:c r="J9" s="1"/>
      <x:c r="K9" s="1"/>
      <x:c r="L9" s="1"/>
    </x:row>
    <x:row r="10" ht="24" customHeight="1">
      <x:c r="A10" s="1"/>
      <x:c r="B10" s="13" t="str">
        <x:v>Gross margin</x:v>
      </x:c>
      <x:c r="C10" s="14" t="n">
        <x:f>IF(C7=0,"n.a.",C9/C7)</x:f>
        <x:v>0.6</x:v>
      </x:c>
      <x:c r="D10" s="14" t="n">
        <x:f>IF(D7=0,"n.a.",D9/D7)</x:f>
        <x:v>0.6</x:v>
      </x:c>
      <x:c r="E10" s="14" t="n">
        <x:f>IF(E7=0,"n.a.",E9/E7)</x:f>
        <x:v>0.6</x:v>
      </x:c>
      <x:c r="F10" s="2"/>
      <x:c r="G10" s="1"/>
      <x:c r="H10" s="1"/>
      <x:c r="I10" s="1"/>
      <x:c r="J10" s="1"/>
      <x:c r="K10" s="1"/>
      <x:c r="L10" s="1"/>
    </x:row>
    <x:row r="11" ht="24" customHeight="1">
      <x:c r="A11" s="1"/>
      <x:c r="B11" s="1"/>
      <x:c r="C11" s="2"/>
      <x:c r="D11" s="2"/>
      <x:c r="E11" s="2"/>
      <x:c r="F11" s="2"/>
      <x:c r="G11" s="1"/>
      <x:c r="H11" s="1"/>
      <x:c r="I11" s="1"/>
      <x:c r="J11" s="1"/>
      <x:c r="K11" s="1"/>
      <x:c r="L11" s="1"/>
    </x:row>
    <x:row r="12" ht="24" customHeight="1">
      <x:c r="A12" s="1"/>
      <x:c r="B12" s="1" t="str">
        <x:v>Salaries</x:v>
      </x:c>
      <x:c r="C12" s="11" t="n">
        <x:v>42000</x:v>
      </x:c>
      <x:c r="D12" s="11" t="n">
        <x:v>44000</x:v>
      </x:c>
      <x:c r="E12" s="11" t="n">
        <x:v>45000</x:v>
      </x:c>
      <x:c r="F12" s="2" t="n">
        <x:f>D12-E12</x:f>
        <x:v>-1000</x:v>
      </x:c>
      <x:c r="G12" s="1"/>
      <x:c r="H12" s="1"/>
      <x:c r="I12" s="1"/>
      <x:c r="J12" s="1"/>
      <x:c r="K12" s="1"/>
      <x:c r="L12" s="1"/>
    </x:row>
    <x:row r="13" ht="24" customHeight="1">
      <x:c r="A13" s="1"/>
      <x:c r="B13" s="1" t="str">
        <x:v>Rent</x:v>
      </x:c>
      <x:c r="C13" s="11" t="n">
        <x:v>12000</x:v>
      </x:c>
      <x:c r="D13" s="11" t="n">
        <x:v>12000</x:v>
      </x:c>
      <x:c r="E13" s="11" t="n">
        <x:v>12000</x:v>
      </x:c>
      <x:c r="F13" s="2" t="n">
        <x:f>D13-E13</x:f>
        <x:v>0</x:v>
      </x:c>
      <x:c r="G13" s="1"/>
      <x:c r="H13" s="1"/>
      <x:c r="I13" s="1"/>
      <x:c r="J13" s="1"/>
      <x:c r="K13" s="1"/>
      <x:c r="L13" s="1"/>
    </x:row>
    <x:row r="14" ht="24" customHeight="1">
      <x:c r="A14" s="1"/>
      <x:c r="B14" s="1" t="str">
        <x:v>Software</x:v>
      </x:c>
      <x:c r="C14" s="11" t="n">
        <x:v>3500</x:v>
      </x:c>
      <x:c r="D14" s="11" t="n">
        <x:v>3500</x:v>
      </x:c>
      <x:c r="E14" s="11" t="n">
        <x:v>4000</x:v>
      </x:c>
      <x:c r="F14" s="2" t="n">
        <x:f>D14-E14</x:f>
        <x:v>-500</x:v>
      </x:c>
      <x:c r="G14" s="1"/>
      <x:c r="H14" s="1"/>
      <x:c r="I14" s="1"/>
      <x:c r="J14" s="1"/>
      <x:c r="K14" s="1"/>
      <x:c r="L14" s="1"/>
    </x:row>
    <x:row r="15" ht="24" customHeight="1">
      <x:c r="A15" s="1"/>
      <x:c r="B15" s="1" t="str">
        <x:v>Marketing</x:v>
      </x:c>
      <x:c r="C15" s="11" t="n">
        <x:v>4000</x:v>
      </x:c>
      <x:c r="D15" s="11" t="n">
        <x:v>5000</x:v>
      </x:c>
      <x:c r="E15" s="11" t="n">
        <x:v>6000</x:v>
      </x:c>
      <x:c r="F15" s="2" t="n">
        <x:f>D15-E15</x:f>
        <x:v>-1000</x:v>
      </x:c>
      <x:c r="G15" s="1"/>
      <x:c r="H15" s="1"/>
      <x:c r="I15" s="1"/>
      <x:c r="J15" s="1"/>
      <x:c r="K15" s="1"/>
      <x:c r="L15" s="1"/>
    </x:row>
    <x:row r="16" ht="24" customHeight="1">
      <x:c r="A16" s="1"/>
      <x:c r="B16" s="1" t="str">
        <x:v>Administration</x:v>
      </x:c>
      <x:c r="C16" s="11" t="n">
        <x:v>3000</x:v>
      </x:c>
      <x:c r="D16" s="11" t="n">
        <x:v>3500</x:v>
      </x:c>
      <x:c r="E16" s="11" t="n">
        <x:v>3000</x:v>
      </x:c>
      <x:c r="F16" s="2" t="n">
        <x:f>D16-E16</x:f>
        <x:v>500</x:v>
      </x:c>
      <x:c r="G16" s="1"/>
      <x:c r="H16" s="1"/>
      <x:c r="I16" s="1"/>
      <x:c r="J16" s="1"/>
      <x:c r="K16" s="1"/>
      <x:c r="L16" s="1"/>
    </x:row>
    <x:row r="17" ht="24" customHeight="1">
      <x:c r="A17" s="1"/>
      <x:c r="B17" s="1" t="str">
        <x:v>Depreciation</x:v>
      </x:c>
      <x:c r="C17" s="11" t="n">
        <x:v>2000</x:v>
      </x:c>
      <x:c r="D17" s="11" t="n">
        <x:v>2000</x:v>
      </x:c>
      <x:c r="E17" s="11" t="n">
        <x:v>2000</x:v>
      </x:c>
      <x:c r="F17" s="2" t="n">
        <x:f>D17-E17</x:f>
        <x:v>0</x:v>
      </x:c>
      <x:c r="G17" s="1"/>
      <x:c r="H17" s="1"/>
      <x:c r="I17" s="1"/>
      <x:c r="J17" s="1"/>
      <x:c r="K17" s="1"/>
      <x:c r="L17" s="1"/>
    </x:row>
    <x:row r="18" ht="24" customHeight="1">
      <x:c r="A18" s="1"/>
      <x:c r="B18" s="19" t="str">
        <x:v>Operating expenses</x:v>
      </x:c>
      <x:c r="C18" s="20" t="n">
        <x:f>SUM(C12:C17)</x:f>
        <x:v>66500</x:v>
      </x:c>
      <x:c r="D18" s="20" t="n">
        <x:f>SUM(D12:D17)</x:f>
        <x:v>70000</x:v>
      </x:c>
      <x:c r="E18" s="20" t="n">
        <x:f>SUM(E12:E17)</x:f>
        <x:v>72000</x:v>
      </x:c>
      <x:c r="F18" s="20" t="n">
        <x:f>D18-E18</x:f>
        <x:v>-2000</x:v>
      </x:c>
      <x:c r="G18" s="1"/>
      <x:c r="H18" s="1"/>
      <x:c r="I18" s="1"/>
      <x:c r="J18" s="1"/>
      <x:c r="K18" s="1"/>
      <x:c r="L18" s="1"/>
    </x:row>
    <x:row r="19" ht="24" customHeight="1">
      <x:c r="A19" s="1"/>
      <x:c r="B19" s="19" t="str">
        <x:v>Operating profit</x:v>
      </x:c>
      <x:c r="C19" s="20" t="n">
        <x:f>C9-C18</x:f>
        <x:v>29500</x:v>
      </x:c>
      <x:c r="D19" s="20" t="n">
        <x:f>D9-D18</x:f>
        <x:v>32000</x:v>
      </x:c>
      <x:c r="E19" s="20" t="n">
        <x:f>E9-E18</x:f>
        <x:v>36000</x:v>
      </x:c>
      <x:c r="F19" s="20" t="n">
        <x:f>E19-D19</x:f>
        <x:v>4000</x:v>
      </x:c>
      <x:c r="G19" s="1"/>
      <x:c r="H19" s="1"/>
      <x:c r="I19" s="1"/>
      <x:c r="J19" s="1"/>
      <x:c r="K19" s="1"/>
      <x:c r="L19" s="1"/>
    </x:row>
    <x:row r="20" ht="24" customHeight="1">
      <x:c r="A20" s="1"/>
      <x:c r="B20" s="1" t="str">
        <x:v>Interest expense</x:v>
      </x:c>
      <x:c r="C20" s="11" t="n">
        <x:v>1000</x:v>
      </x:c>
      <x:c r="D20" s="11" t="n">
        <x:v>1000</x:v>
      </x:c>
      <x:c r="E20" s="11" t="n">
        <x:v>1000</x:v>
      </x:c>
      <x:c r="F20" s="2" t="n">
        <x:f>D20-E20</x:f>
        <x:v>0</x:v>
      </x:c>
      <x:c r="G20" s="1"/>
      <x:c r="H20" s="1"/>
      <x:c r="I20" s="1"/>
      <x:c r="J20" s="1"/>
      <x:c r="K20" s="1"/>
      <x:c r="L20" s="1"/>
    </x:row>
    <x:row r="21" ht="24" customHeight="1">
      <x:c r="A21" s="1"/>
      <x:c r="B21" s="19" t="str">
        <x:v>Profit before tax</x:v>
      </x:c>
      <x:c r="C21" s="20" t="n">
        <x:f>C19-C20</x:f>
        <x:v>28500</x:v>
      </x:c>
      <x:c r="D21" s="20" t="n">
        <x:f>D19-D20</x:f>
        <x:v>31000</x:v>
      </x:c>
      <x:c r="E21" s="20" t="n">
        <x:f>E19-E20</x:f>
        <x:v>35000</x:v>
      </x:c>
      <x:c r="F21" s="20" t="n">
        <x:f>E21-D21</x:f>
        <x:v>4000</x:v>
      </x:c>
      <x:c r="G21" s="1"/>
      <x:c r="H21" s="1"/>
      <x:c r="I21" s="1"/>
      <x:c r="J21" s="1"/>
      <x:c r="K21" s="1"/>
      <x:c r="L21" s="1"/>
    </x:row>
    <x:row r="22" ht="24" customHeight="1">
      <x:c r="A22" s="1"/>
      <x:c r="B22" s="13" t="str">
        <x:v>Profit before tax margin</x:v>
      </x:c>
      <x:c r="C22" s="14" t="n">
        <x:f>IF(C7=0,"n.a.",C21/C7)</x:f>
        <x:v>0.178125</x:v>
      </x:c>
      <x:c r="D22" s="14" t="n">
        <x:f>IF(D7=0,"n.a.",D21/D7)</x:f>
        <x:v>0.18235294117647058</x:v>
      </x:c>
      <x:c r="E22" s="14" t="n">
        <x:f>IF(E7=0,"n.a.",E21/E7)</x:f>
        <x:v>0.19444444444444445</x:v>
      </x:c>
      <x:c r="F22" s="2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2"/>
      <x:c r="D23" s="2"/>
      <x:c r="E23" s="2"/>
      <x:c r="F23" s="2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2"/>
      <x:c r="D24" s="2"/>
      <x:c r="E24" s="2"/>
      <x:c r="F24" s="2"/>
      <x:c r="G24" s="1"/>
      <x:c r="H24" s="1"/>
      <x:c r="I24" s="1"/>
      <x:c r="J24" s="1"/>
      <x:c r="K24" s="1"/>
      <x:c r="L24" s="1"/>
    </x:row>
    <x:row r="25" ht="24" customHeight="1">
      <x:c r="A25" s="1"/>
      <x:c r="B25" s="1" t="str">
        <x:v>Revenue variance / budget</x:v>
      </x:c>
      <x:c r="C25" s="2"/>
      <x:c r="D25" s="2"/>
      <x:c r="E25" s="12" t="n">
        <x:f>IF(D7=0,"n.a.",F7/D7)</x:f>
        <x:v>0.058823529411764705</x:v>
      </x:c>
      <x:c r="F25" s="2"/>
      <x:c r="G25" s="1"/>
      <x:c r="H25" s="1"/>
      <x:c r="I25" s="1"/>
      <x:c r="J25" s="1"/>
      <x:c r="K25" s="1"/>
      <x:c r="L25" s="1"/>
    </x:row>
    <x:row r="26" ht="24" customHeight="1">
      <x:c r="A26" s="1"/>
      <x:c r="B26" s="1" t="str">
        <x:v>PBT variance / budget</x:v>
      </x:c>
      <x:c r="C26" s="2"/>
      <x:c r="D26" s="2"/>
      <x:c r="E26" s="12" t="n">
        <x:f>IF(D21=0,"n.a.",F21/D21)</x:f>
        <x:v>0.12903225806451613</x:v>
      </x:c>
      <x:c r="F26" s="2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2"/>
      <x:c r="D27" s="2"/>
      <x:c r="E27" s="2"/>
      <x:c r="F27" s="2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2"/>
      <x:c r="D28" s="2"/>
      <x:c r="E28" s="2"/>
      <x:c r="F28" s="2"/>
      <x:c r="G28" s="1"/>
      <x:c r="H28" s="1"/>
      <x:c r="I28" s="1"/>
      <x:c r="J28" s="1"/>
      <x:c r="K28" s="1"/>
      <x:c r="L28" s="1"/>
    </x:row>
    <x:row r="29" ht="24" customHeight="1">
      <x:c r="A29" s="1"/>
      <x:c r="B29" s="4" t="str">
        <x:v>*All actual and budget inputs are fictional. Blue cells are editable sample inputs.</x:v>
      </x:c>
      <x:c r="C29" s="2"/>
      <x:c r="D29" s="2"/>
      <x:c r="E29" s="2"/>
      <x:c r="F29" s="2"/>
      <x:c r="G29" s="1"/>
      <x:c r="H29" s="1"/>
      <x:c r="I29" s="1"/>
      <x:c r="J29" s="1"/>
      <x:c r="K29" s="1"/>
      <x:c r="L29" s="1"/>
    </x:row>
    <x:row r="30" ht="24" customHeight="1">
      <x:c r="A30" s="1"/>
      <x:c r="B30" s="4" t="str">
        <x:v>Costs are positive. Variance is positive when favourable; tax is not modelled.</x:v>
      </x:c>
      <x:c r="C30" s="2"/>
      <x:c r="D30" s="2"/>
      <x:c r="E30" s="2"/>
      <x:c r="F30" s="2"/>
      <x:c r="G30" s="1"/>
      <x:c r="H30" s="1"/>
      <x:c r="I30" s="1"/>
      <x:c r="J30" s="1"/>
      <x:c r="K30" s="1"/>
      <x:c r="L30" s="1"/>
    </x:row>
    <x:row r="31" ht="24" customHeight="1">
      <x:c r="A31" s="1"/>
      <x:c r="B31" s="4" t="str">
        <x:v>No VAT or corporate-tax calculation is included. This is a management-report sample.</x:v>
      </x:c>
      <x:c r="C31" s="2"/>
      <x:c r="D31" s="2"/>
      <x:c r="E31" s="2"/>
      <x:c r="F31" s="2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2"/>
      <x:c r="D32" s="2"/>
      <x:c r="E32" s="2"/>
      <x:c r="F32" s="2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2"/>
      <x:c r="D33" s="2"/>
      <x:c r="E33" s="2"/>
      <x:c r="F33" s="2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2"/>
      <x:c r="D34" s="2"/>
      <x:c r="E34" s="2"/>
      <x:c r="F34" s="2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2"/>
      <x:c r="D35" s="2"/>
      <x:c r="E35" s="2"/>
      <x:c r="F35" s="2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2"/>
      <x:c r="D36" s="2"/>
      <x:c r="E36" s="2"/>
      <x:c r="F36" s="2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2"/>
      <x:c r="D37" s="2"/>
      <x:c r="E37" s="2"/>
      <x:c r="F37" s="2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2"/>
      <x:c r="D38" s="2"/>
      <x:c r="E38" s="2"/>
      <x:c r="F38" s="2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2"/>
      <x:c r="D39" s="2"/>
      <x:c r="E39" s="2"/>
      <x:c r="F39" s="2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2"/>
      <x:c r="D40" s="2"/>
      <x:c r="E40" s="2"/>
      <x:c r="F40" s="2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2"/>
      <x:c r="D41" s="2"/>
      <x:c r="E41" s="2"/>
      <x:c r="F41" s="2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2"/>
      <x:c r="D42" s="2"/>
      <x:c r="E42" s="2"/>
      <x:c r="F42" s="2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2"/>
      <x:c r="D43" s="2"/>
      <x:c r="E43" s="2"/>
      <x:c r="F43" s="2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2"/>
      <x:c r="D44" s="2"/>
      <x:c r="E44" s="2"/>
      <x:c r="F44" s="2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2"/>
      <x:c r="D45" s="2"/>
      <x:c r="E45" s="2"/>
      <x:c r="F45" s="2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2"/>
      <x:c r="D46" s="2"/>
      <x:c r="E46" s="2"/>
      <x:c r="F46" s="2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2"/>
      <x:c r="D47" s="2"/>
      <x:c r="E47" s="2"/>
      <x:c r="F47" s="2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2"/>
      <x:c r="D48" s="2"/>
      <x:c r="E48" s="2"/>
      <x:c r="F48" s="2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</x:sheetData>
  <x:conditionalFormatting sqref="F7:F21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42238"/>
  </x:sheetPr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3" t="str">
        <x:v>BWMC  /  Balance and Cash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4" t="str">
        <x:v>SAMPLE — fictional business and figures. August 2026. AED, whole units.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5"/>
      <x:c r="C4" s="5"/>
      <x:c r="D4" s="5"/>
      <x:c r="E4" s="5"/>
      <x:c r="F4" s="5"/>
      <x:c r="G4" s="1"/>
      <x:c r="H4" s="1"/>
      <x:c r="I4" s="1"/>
      <x:c r="J4" s="1"/>
      <x:c r="K4" s="1"/>
      <x:c r="L4" s="1"/>
    </x:row>
    <x:row r="5" ht="24" customHeight="1">
      <x:c r="A5" s="1"/>
      <x:c r="B5" s="1"/>
      <x:c r="C5" s="2"/>
      <x:c r="D5" s="2"/>
      <x:c r="E5" s="2"/>
      <x:c r="F5" s="2"/>
      <x:c r="G5" s="1"/>
      <x:c r="H5" s="1"/>
      <x:c r="I5" s="1"/>
      <x:c r="J5" s="1"/>
      <x:c r="K5" s="1"/>
      <x:c r="L5" s="1"/>
    </x:row>
    <x:row r="6" ht="25" customHeight="1">
      <x:c r="A6" s="1"/>
      <x:c r="B6" s="8" t="str">
        <x:v>Balance sheet</x:v>
      </x:c>
      <x:c r="C6" s="9" t="str">
        <x:v>31-Jul-26*</x:v>
      </x:c>
      <x:c r="D6" s="9" t="str">
        <x:v>31-Aug-26*</x:v>
      </x:c>
      <x:c r="E6" s="9"/>
      <x:c r="F6" s="9"/>
      <x:c r="G6" s="1"/>
      <x:c r="H6" s="1"/>
      <x:c r="I6" s="1"/>
      <x:c r="J6" s="1"/>
      <x:c r="K6" s="1"/>
      <x:c r="L6" s="1"/>
    </x:row>
    <x:row r="7" ht="24" customHeight="1">
      <x:c r="A7" s="1"/>
      <x:c r="B7" s="1" t="str">
        <x:v>Cash</x:v>
      </x:c>
      <x:c r="C7" s="11" t="n">
        <x:v>80000</x:v>
      </x:c>
      <x:c r="D7" s="2" t="n">
        <x:f>D40</x:f>
        <x:v>81000</x:v>
      </x:c>
      <x:c r="E7" s="2"/>
      <x:c r="F7" s="2"/>
      <x:c r="G7" s="1"/>
      <x:c r="H7" s="1"/>
      <x:c r="I7" s="1"/>
      <x:c r="J7" s="1"/>
      <x:c r="K7" s="1"/>
      <x:c r="L7" s="1"/>
    </x:row>
    <x:row r="8" ht="24" customHeight="1">
      <x:c r="A8" s="1"/>
      <x:c r="B8" s="1" t="str">
        <x:v>Trade receivables</x:v>
      </x:c>
      <x:c r="C8" s="11" t="n">
        <x:v>90000</x:v>
      </x:c>
      <x:c r="D8" s="21" t="n">
        <x:f>'Receivables'!D14</x:f>
        <x:v>110000</x:v>
      </x:c>
      <x:c r="E8" s="2"/>
      <x:c r="F8" s="2"/>
      <x:c r="G8" s="1"/>
      <x:c r="H8" s="1"/>
      <x:c r="I8" s="1"/>
      <x:c r="J8" s="1"/>
      <x:c r="K8" s="1"/>
      <x:c r="L8" s="1"/>
    </x:row>
    <x:row r="9" ht="24" customHeight="1">
      <x:c r="A9" s="1"/>
      <x:c r="B9" s="1" t="str">
        <x:v>Prepayments</x:v>
      </x:c>
      <x:c r="C9" s="11" t="n">
        <x:v>12000</x:v>
      </x:c>
      <x:c r="D9" s="11" t="n">
        <x:v>10000</x:v>
      </x:c>
      <x:c r="E9" s="2"/>
      <x:c r="F9" s="2"/>
      <x:c r="G9" s="1"/>
      <x:c r="H9" s="1"/>
      <x:c r="I9" s="1"/>
      <x:c r="J9" s="1"/>
      <x:c r="K9" s="1"/>
      <x:c r="L9" s="1"/>
    </x:row>
    <x:row r="10" ht="24" customHeight="1">
      <x:c r="A10" s="1"/>
      <x:c r="B10" s="1" t="str">
        <x:v>Net equipment</x:v>
      </x:c>
      <x:c r="C10" s="11" t="n">
        <x:v>60000</x:v>
      </x:c>
      <x:c r="D10" s="21" t="n">
        <x:f>C10+D43-'Profit and Loss'!E17</x:f>
        <x:v>68000</x:v>
      </x:c>
      <x:c r="E10" s="2"/>
      <x:c r="F10" s="2"/>
      <x:c r="G10" s="1"/>
      <x:c r="H10" s="1"/>
      <x:c r="I10" s="1"/>
      <x:c r="J10" s="1"/>
      <x:c r="K10" s="1"/>
      <x:c r="L10" s="1"/>
    </x:row>
    <x:row r="11" ht="24" customHeight="1">
      <x:c r="A11" s="1"/>
      <x:c r="B11" s="19" t="str">
        <x:v>Total assets</x:v>
      </x:c>
      <x:c r="C11" s="20" t="n">
        <x:f>SUM(C7:C10)</x:f>
        <x:v>242000</x:v>
      </x:c>
      <x:c r="D11" s="20" t="n">
        <x:f>SUM(D7:D10)</x:f>
        <x:v>269000</x:v>
      </x:c>
      <x:c r="E11" s="2"/>
      <x:c r="F11" s="2"/>
      <x:c r="G11" s="1"/>
      <x:c r="H11" s="1"/>
      <x:c r="I11" s="1"/>
      <x:c r="J11" s="1"/>
      <x:c r="K11" s="1"/>
      <x:c r="L11" s="1"/>
    </x:row>
    <x:row r="12" ht="24" customHeight="1">
      <x:c r="A12" s="1"/>
      <x:c r="B12" s="1"/>
      <x:c r="C12" s="2"/>
      <x:c r="D12" s="2"/>
      <x:c r="E12" s="2"/>
      <x:c r="F12" s="2"/>
      <x:c r="G12" s="1"/>
      <x:c r="H12" s="1"/>
      <x:c r="I12" s="1"/>
      <x:c r="J12" s="1"/>
      <x:c r="K12" s="1"/>
      <x:c r="L12" s="1"/>
    </x:row>
    <x:row r="13" ht="24" customHeight="1">
      <x:c r="A13" s="1"/>
      <x:c r="B13" s="1" t="str">
        <x:v>Trade payables</x:v>
      </x:c>
      <x:c r="C13" s="11" t="n">
        <x:v>40000</x:v>
      </x:c>
      <x:c r="D13" s="11" t="n">
        <x:v>45000</x:v>
      </x:c>
      <x:c r="E13" s="2"/>
      <x:c r="F13" s="2"/>
      <x:c r="G13" s="1"/>
      <x:c r="H13" s="1"/>
      <x:c r="I13" s="1"/>
      <x:c r="J13" s="1"/>
      <x:c r="K13" s="1"/>
      <x:c r="L13" s="1"/>
    </x:row>
    <x:row r="14" ht="24" customHeight="1">
      <x:c r="A14" s="1"/>
      <x:c r="B14" s="1" t="str">
        <x:v>Accrued expenses</x:v>
      </x:c>
      <x:c r="C14" s="11" t="n">
        <x:v>12000</x:v>
      </x:c>
      <x:c r="D14" s="11" t="n">
        <x:v>14000</x:v>
      </x:c>
      <x:c r="E14" s="2"/>
      <x:c r="F14" s="2"/>
      <x:c r="G14" s="1"/>
      <x:c r="H14" s="1"/>
      <x:c r="I14" s="1"/>
      <x:c r="J14" s="1"/>
      <x:c r="K14" s="1"/>
      <x:c r="L14" s="1"/>
    </x:row>
    <x:row r="15" ht="24" customHeight="1">
      <x:c r="A15" s="1"/>
      <x:c r="B15" s="1" t="str">
        <x:v>Loan principal</x:v>
      </x:c>
      <x:c r="C15" s="11" t="n">
        <x:v>50000</x:v>
      </x:c>
      <x:c r="D15" s="2" t="n">
        <x:f>C15-D44</x:f>
        <x:v>45000</x:v>
      </x:c>
      <x:c r="E15" s="2"/>
      <x:c r="F15" s="2"/>
      <x:c r="G15" s="1"/>
      <x:c r="H15" s="1"/>
      <x:c r="I15" s="1"/>
      <x:c r="J15" s="1"/>
      <x:c r="K15" s="1"/>
      <x:c r="L15" s="1"/>
    </x:row>
    <x:row r="16" ht="24" customHeight="1">
      <x:c r="A16" s="1"/>
      <x:c r="B16" s="19" t="str">
        <x:v>Total liabilities</x:v>
      </x:c>
      <x:c r="C16" s="20" t="n">
        <x:f>SUM(C13:C15)</x:f>
        <x:v>102000</x:v>
      </x:c>
      <x:c r="D16" s="20" t="n">
        <x:f>SUM(D13:D15)</x:f>
        <x:v>104000</x:v>
      </x:c>
      <x:c r="E16" s="2"/>
      <x:c r="F16" s="2"/>
      <x:c r="G16" s="1"/>
      <x:c r="H16" s="1"/>
      <x:c r="I16" s="1"/>
      <x:c r="J16" s="1"/>
      <x:c r="K16" s="1"/>
      <x:c r="L16" s="1"/>
    </x:row>
    <x:row r="17" ht="24" customHeight="1">
      <x:c r="A17" s="1"/>
      <x:c r="B17" s="1"/>
      <x:c r="C17" s="2"/>
      <x:c r="D17" s="2"/>
      <x:c r="E17" s="2"/>
      <x:c r="F17" s="2"/>
      <x:c r="G17" s="1"/>
      <x:c r="H17" s="1"/>
      <x:c r="I17" s="1"/>
      <x:c r="J17" s="1"/>
      <x:c r="K17" s="1"/>
      <x:c r="L17" s="1"/>
    </x:row>
    <x:row r="18" ht="24" customHeight="1">
      <x:c r="A18" s="1"/>
      <x:c r="B18" s="1" t="str">
        <x:v>Share capital</x:v>
      </x:c>
      <x:c r="C18" s="11" t="n">
        <x:v>100000</x:v>
      </x:c>
      <x:c r="D18" s="11" t="n">
        <x:v>100000</x:v>
      </x:c>
      <x:c r="E18" s="2"/>
      <x:c r="F18" s="2"/>
      <x:c r="G18" s="1"/>
      <x:c r="H18" s="1"/>
      <x:c r="I18" s="1"/>
      <x:c r="J18" s="1"/>
      <x:c r="K18" s="1"/>
      <x:c r="L18" s="1"/>
    </x:row>
    <x:row r="19" ht="24" customHeight="1">
      <x:c r="A19" s="1"/>
      <x:c r="B19" s="1" t="str">
        <x:v>Retained earnings</x:v>
      </x:c>
      <x:c r="C19" s="11" t="n">
        <x:v>40000</x:v>
      </x:c>
      <x:c r="D19" s="21" t="n">
        <x:f>C19+'Profit and Loss'!E21-D45</x:f>
        <x:v>65000</x:v>
      </x:c>
      <x:c r="E19" s="2"/>
      <x:c r="F19" s="2"/>
      <x:c r="G19" s="1"/>
      <x:c r="H19" s="1"/>
      <x:c r="I19" s="1"/>
      <x:c r="J19" s="1"/>
      <x:c r="K19" s="1"/>
      <x:c r="L19" s="1"/>
    </x:row>
    <x:row r="20" ht="24" customHeight="1">
      <x:c r="A20" s="1"/>
      <x:c r="B20" s="19" t="str">
        <x:v>Total equity</x:v>
      </x:c>
      <x:c r="C20" s="20" t="n">
        <x:f>SUM(C18:C19)</x:f>
        <x:v>140000</x:v>
      </x:c>
      <x:c r="D20" s="20" t="n">
        <x:f>SUM(D18:D19)</x:f>
        <x:v>165000</x:v>
      </x:c>
      <x:c r="E20" s="2"/>
      <x:c r="F20" s="2"/>
      <x:c r="G20" s="1"/>
      <x:c r="H20" s="1"/>
      <x:c r="I20" s="1"/>
      <x:c r="J20" s="1"/>
      <x:c r="K20" s="1"/>
      <x:c r="L20" s="1"/>
    </x:row>
    <x:row r="21" ht="24" customHeight="1">
      <x:c r="A21" s="1"/>
      <x:c r="B21" s="19" t="str">
        <x:v>Liabilities and equity</x:v>
      </x:c>
      <x:c r="C21" s="20" t="n">
        <x:f>SUM(C16,C20)</x:f>
        <x:v>242000</x:v>
      </x:c>
      <x:c r="D21" s="20" t="n">
        <x:f>SUM(D16,D20)</x:f>
        <x:v>269000</x:v>
      </x:c>
      <x:c r="E21" s="2"/>
      <x:c r="F21" s="2"/>
      <x:c r="G21" s="1"/>
      <x:c r="H21" s="1"/>
      <x:c r="I21" s="1"/>
      <x:c r="J21" s="1"/>
      <x:c r="K21" s="1"/>
      <x:c r="L21" s="1"/>
    </x:row>
    <x:row r="22" ht="24" customHeight="1">
      <x:c r="A22" s="1"/>
      <x:c r="B22" s="19" t="str">
        <x:v>Balance sheet difference</x:v>
      </x:c>
      <x:c r="C22" s="22" t="n">
        <x:f>C11-C21</x:f>
        <x:v>0</x:v>
      </x:c>
      <x:c r="D22" s="22" t="n">
        <x:f>D11-D21</x:f>
        <x:v>0</x:v>
      </x:c>
      <x:c r="E22" s="2"/>
      <x:c r="F22" s="2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2"/>
      <x:c r="D23" s="2"/>
      <x:c r="E23" s="2"/>
      <x:c r="F23" s="2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2"/>
      <x:c r="D24" s="2"/>
      <x:c r="E24" s="2"/>
      <x:c r="F24" s="2"/>
      <x:c r="G24" s="1"/>
      <x:c r="H24" s="1"/>
      <x:c r="I24" s="1"/>
      <x:c r="J24" s="1"/>
      <x:c r="K24" s="1"/>
      <x:c r="L24" s="1"/>
    </x:row>
    <x:row r="25" ht="25" customHeight="1">
      <x:c r="A25" s="1"/>
      <x:c r="B25" s="8" t="str">
        <x:v>August cash flow</x:v>
      </x:c>
      <x:c r="C25" s="9"/>
      <x:c r="D25" s="9"/>
      <x:c r="E25" s="2"/>
      <x:c r="F25" s="2"/>
      <x:c r="G25" s="1"/>
      <x:c r="H25" s="1"/>
      <x:c r="I25" s="1"/>
      <x:c r="J25" s="1"/>
      <x:c r="K25" s="1"/>
      <x:c r="L25" s="1"/>
    </x:row>
    <x:row r="26" ht="24" customHeight="1">
      <x:c r="A26" s="1"/>
      <x:c r="B26" s="1" t="str">
        <x:v>Profit before tax</x:v>
      </x:c>
      <x:c r="C26" s="2"/>
      <x:c r="D26" s="21" t="n">
        <x:f>'Profit and Loss'!E21</x:f>
        <x:v>35000</x:v>
      </x:c>
      <x:c r="E26" s="2"/>
      <x:c r="F26" s="2"/>
      <x:c r="G26" s="1"/>
      <x:c r="H26" s="1"/>
      <x:c r="I26" s="1"/>
      <x:c r="J26" s="1"/>
      <x:c r="K26" s="1"/>
      <x:c r="L26" s="1"/>
    </x:row>
    <x:row r="27" ht="24" customHeight="1">
      <x:c r="A27" s="1"/>
      <x:c r="B27" s="1" t="str">
        <x:v>Add back depreciation</x:v>
      </x:c>
      <x:c r="C27" s="2"/>
      <x:c r="D27" s="21" t="n">
        <x:f>'Profit and Loss'!E17</x:f>
        <x:v>2000</x:v>
      </x:c>
      <x:c r="E27" s="2"/>
      <x:c r="F27" s="2"/>
      <x:c r="G27" s="1"/>
      <x:c r="H27" s="1"/>
      <x:c r="I27" s="1"/>
      <x:c r="J27" s="1"/>
      <x:c r="K27" s="1"/>
      <x:c r="L27" s="1"/>
    </x:row>
    <x:row r="28" ht="24" customHeight="1">
      <x:c r="A28" s="1"/>
      <x:c r="B28" s="1" t="str">
        <x:v>Increase in receivables</x:v>
      </x:c>
      <x:c r="C28" s="2"/>
      <x:c r="D28" s="2" t="n">
        <x:f>C8-D8</x:f>
        <x:v>-20000</x:v>
      </x:c>
      <x:c r="E28" s="2"/>
      <x:c r="F28" s="2"/>
      <x:c r="G28" s="1"/>
      <x:c r="H28" s="1"/>
      <x:c r="I28" s="1"/>
      <x:c r="J28" s="1"/>
      <x:c r="K28" s="1"/>
      <x:c r="L28" s="1"/>
    </x:row>
    <x:row r="29" ht="24" customHeight="1">
      <x:c r="A29" s="1"/>
      <x:c r="B29" s="1" t="str">
        <x:v>Decrease in prepayments</x:v>
      </x:c>
      <x:c r="C29" s="2"/>
      <x:c r="D29" s="2" t="n">
        <x:f>C9-D9</x:f>
        <x:v>2000</x:v>
      </x:c>
      <x:c r="E29" s="2"/>
      <x:c r="F29" s="2"/>
      <x:c r="G29" s="1"/>
      <x:c r="H29" s="1"/>
      <x:c r="I29" s="1"/>
      <x:c r="J29" s="1"/>
      <x:c r="K29" s="1"/>
      <x:c r="L29" s="1"/>
    </x:row>
    <x:row r="30" ht="24" customHeight="1">
      <x:c r="A30" s="1"/>
      <x:c r="B30" s="1" t="str">
        <x:v>Increase in payables</x:v>
      </x:c>
      <x:c r="C30" s="2"/>
      <x:c r="D30" s="2" t="n">
        <x:f>D13-C13</x:f>
        <x:v>5000</x:v>
      </x:c>
      <x:c r="E30" s="2"/>
      <x:c r="F30" s="2"/>
      <x:c r="G30" s="1"/>
      <x:c r="H30" s="1"/>
      <x:c r="I30" s="1"/>
      <x:c r="J30" s="1"/>
      <x:c r="K30" s="1"/>
      <x:c r="L30" s="1"/>
    </x:row>
    <x:row r="31" ht="24" customHeight="1">
      <x:c r="A31" s="1"/>
      <x:c r="B31" s="1" t="str">
        <x:v>Increase in accruals</x:v>
      </x:c>
      <x:c r="C31" s="2"/>
      <x:c r="D31" s="2" t="n">
        <x:f>D14-C14</x:f>
        <x:v>2000</x:v>
      </x:c>
      <x:c r="E31" s="2"/>
      <x:c r="F31" s="2"/>
      <x:c r="G31" s="1"/>
      <x:c r="H31" s="1"/>
      <x:c r="I31" s="1"/>
      <x:c r="J31" s="1"/>
      <x:c r="K31" s="1"/>
      <x:c r="L31" s="1"/>
    </x:row>
    <x:row r="32" ht="24" customHeight="1">
      <x:c r="A32" s="1"/>
      <x:c r="B32" s="19" t="str">
        <x:v>Operating cash flow</x:v>
      </x:c>
      <x:c r="C32" s="20"/>
      <x:c r="D32" s="20" t="n">
        <x:f>SUM(D26:D31)</x:f>
        <x:v>26000</x:v>
      </x:c>
      <x:c r="E32" s="2"/>
      <x:c r="F32" s="2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2"/>
      <x:c r="D33" s="2"/>
      <x:c r="E33" s="2"/>
      <x:c r="F33" s="2"/>
      <x:c r="G33" s="1"/>
      <x:c r="H33" s="1"/>
      <x:c r="I33" s="1"/>
      <x:c r="J33" s="1"/>
      <x:c r="K33" s="1"/>
      <x:c r="L33" s="1"/>
    </x:row>
    <x:row r="34" ht="24" customHeight="1">
      <x:c r="A34" s="1"/>
      <x:c r="B34" s="1" t="str">
        <x:v>Equipment purchases</x:v>
      </x:c>
      <x:c r="C34" s="2"/>
      <x:c r="D34" s="2" t="n">
        <x:f>-D43</x:f>
        <x:v>-10000</x:v>
      </x:c>
      <x:c r="E34" s="2"/>
      <x:c r="F34" s="2"/>
      <x:c r="G34" s="1"/>
      <x:c r="H34" s="1"/>
      <x:c r="I34" s="1"/>
      <x:c r="J34" s="1"/>
      <x:c r="K34" s="1"/>
      <x:c r="L34" s="1"/>
    </x:row>
    <x:row r="35" ht="24" customHeight="1">
      <x:c r="A35" s="1"/>
      <x:c r="B35" s="1" t="str">
        <x:v>Loan repayment</x:v>
      </x:c>
      <x:c r="C35" s="2"/>
      <x:c r="D35" s="2" t="n">
        <x:f>-D44</x:f>
        <x:v>-5000</x:v>
      </x:c>
      <x:c r="E35" s="2"/>
      <x:c r="F35" s="2"/>
      <x:c r="G35" s="1"/>
      <x:c r="H35" s="1"/>
      <x:c r="I35" s="1"/>
      <x:c r="J35" s="1"/>
      <x:c r="K35" s="1"/>
      <x:c r="L35" s="1"/>
    </x:row>
    <x:row r="36" ht="24" customHeight="1">
      <x:c r="A36" s="1"/>
      <x:c r="B36" s="1" t="str">
        <x:v>Dividend paid</x:v>
      </x:c>
      <x:c r="C36" s="2"/>
      <x:c r="D36" s="2" t="n">
        <x:f>-D45</x:f>
        <x:v>-10000</x:v>
      </x:c>
      <x:c r="E36" s="2"/>
      <x:c r="F36" s="2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2"/>
      <x:c r="D37" s="2"/>
      <x:c r="E37" s="2"/>
      <x:c r="F37" s="2"/>
      <x:c r="G37" s="1"/>
      <x:c r="H37" s="1"/>
      <x:c r="I37" s="1"/>
      <x:c r="J37" s="1"/>
      <x:c r="K37" s="1"/>
      <x:c r="L37" s="1"/>
    </x:row>
    <x:row r="38" ht="24" customHeight="1">
      <x:c r="A38" s="1"/>
      <x:c r="B38" s="19" t="str">
        <x:v>Net cash change</x:v>
      </x:c>
      <x:c r="C38" s="20"/>
      <x:c r="D38" s="20" t="n">
        <x:f>SUM(D32,D34:D36)</x:f>
        <x:v>1000</x:v>
      </x:c>
      <x:c r="E38" s="2"/>
      <x:c r="F38" s="2"/>
      <x:c r="G38" s="1"/>
      <x:c r="H38" s="1"/>
      <x:c r="I38" s="1"/>
      <x:c r="J38" s="1"/>
      <x:c r="K38" s="1"/>
      <x:c r="L38" s="1"/>
    </x:row>
    <x:row r="39" ht="24" customHeight="1">
      <x:c r="A39" s="1"/>
      <x:c r="B39" s="1" t="str">
        <x:v>Opening cash</x:v>
      </x:c>
      <x:c r="C39" s="2"/>
      <x:c r="D39" s="2" t="n">
        <x:f>C7</x:f>
        <x:v>80000</x:v>
      </x:c>
      <x:c r="E39" s="2"/>
      <x:c r="F39" s="2"/>
      <x:c r="G39" s="1"/>
      <x:c r="H39" s="1"/>
      <x:c r="I39" s="1"/>
      <x:c r="J39" s="1"/>
      <x:c r="K39" s="1"/>
      <x:c r="L39" s="1"/>
    </x:row>
    <x:row r="40" ht="24" customHeight="1">
      <x:c r="A40" s="1"/>
      <x:c r="B40" s="19" t="str">
        <x:v>Closing cash</x:v>
      </x:c>
      <x:c r="C40" s="20"/>
      <x:c r="D40" s="20" t="n">
        <x:f>SUM(D38:D39)</x:f>
        <x:v>81000</x:v>
      </x:c>
      <x:c r="E40" s="2"/>
      <x:c r="F40" s="2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2"/>
      <x:c r="D41" s="2"/>
      <x:c r="E41" s="2"/>
      <x:c r="F41" s="2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2"/>
      <x:c r="D42" s="2"/>
      <x:c r="E42" s="2"/>
      <x:c r="F42" s="2"/>
      <x:c r="G42" s="1"/>
      <x:c r="H42" s="1"/>
      <x:c r="I42" s="1"/>
      <x:c r="J42" s="1"/>
      <x:c r="K42" s="1"/>
      <x:c r="L42" s="1"/>
    </x:row>
    <x:row r="43" ht="24" customHeight="1">
      <x:c r="A43" s="1"/>
      <x:c r="B43" s="1" t="str">
        <x:v>Sample equipment additions (cash)</x:v>
      </x:c>
      <x:c r="C43" s="2"/>
      <x:c r="D43" s="11" t="n">
        <x:v>10000</x:v>
      </x:c>
      <x:c r="E43" s="2"/>
      <x:c r="F43" s="2"/>
      <x:c r="G43" s="1"/>
      <x:c r="H43" s="1"/>
      <x:c r="I43" s="1"/>
      <x:c r="J43" s="1"/>
      <x:c r="K43" s="1"/>
      <x:c r="L43" s="1"/>
    </x:row>
    <x:row r="44" ht="24" customHeight="1">
      <x:c r="A44" s="1"/>
      <x:c r="B44" s="1" t="str">
        <x:v>Sample loan principal repaid</x:v>
      </x:c>
      <x:c r="C44" s="2"/>
      <x:c r="D44" s="11" t="n">
        <x:v>5000</x:v>
      </x:c>
      <x:c r="E44" s="2"/>
      <x:c r="F44" s="2"/>
      <x:c r="G44" s="1"/>
      <x:c r="H44" s="1"/>
      <x:c r="I44" s="1"/>
      <x:c r="J44" s="1"/>
      <x:c r="K44" s="1"/>
      <x:c r="L44" s="1"/>
    </x:row>
    <x:row r="45" ht="24" customHeight="1">
      <x:c r="A45" s="1"/>
      <x:c r="B45" s="1" t="str">
        <x:v>Sample dividend paid</x:v>
      </x:c>
      <x:c r="C45" s="2"/>
      <x:c r="D45" s="11" t="n">
        <x:v>10000</x:v>
      </x:c>
      <x:c r="E45" s="2"/>
      <x:c r="F45" s="2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2"/>
      <x:c r="D46" s="2"/>
      <x:c r="E46" s="2"/>
      <x:c r="F46" s="2"/>
      <x:c r="G46" s="1"/>
      <x:c r="H46" s="1"/>
      <x:c r="I46" s="1"/>
      <x:c r="J46" s="1"/>
      <x:c r="K46" s="1"/>
      <x:c r="L46" s="1"/>
    </x:row>
    <x:row r="47" ht="24" customHeight="1">
      <x:c r="A47" s="1"/>
      <x:c r="B47" s="4" t="str">
        <x:v>*Fictional balances. No tax balances, inventory or other transactions assumed.</x:v>
      </x:c>
      <x:c r="C47" s="2"/>
      <x:c r="D47" s="2"/>
      <x:c r="E47" s="2"/>
      <x:c r="F47" s="2"/>
      <x:c r="G47" s="1"/>
      <x:c r="H47" s="1"/>
      <x:c r="I47" s="1"/>
      <x:c r="J47" s="1"/>
      <x:c r="K47" s="1"/>
      <x:c r="L47" s="1"/>
    </x:row>
    <x:row r="48" ht="24" customHeight="1">
      <x:c r="A48" s="1"/>
      <x:c r="B48" s="4" t="str">
        <x:v>Green formulas link other tabs. Blue values are sample inputs. Depreciation is noncash.</x:v>
      </x:c>
      <x:c r="C48" s="2"/>
      <x:c r="D48" s="2"/>
      <x:c r="E48" s="2"/>
      <x:c r="F48" s="2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42238"/>
  </x:sheetPr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18" hidden="0" customWidth="1"/>
    <x:col min="4" max="4" width="18" hidden="0" customWidth="1"/>
    <x:col min="5" max="5" width="18" hidden="0" customWidth="1"/>
    <x:col min="6" max="6" width="22" hidden="0" customWidth="1"/>
    <x:col min="7" max="7" width="3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3" t="str">
        <x:v>BWMC  /  Receivables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4" t="str">
        <x:v>SAMPLE — fictional business and figures. August 2026. AED, whole units.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5"/>
      <x:c r="C4" s="5"/>
      <x:c r="D4" s="5"/>
      <x:c r="E4" s="5"/>
      <x:c r="F4" s="5"/>
      <x:c r="G4" s="1"/>
      <x:c r="H4" s="1"/>
      <x:c r="I4" s="1"/>
      <x:c r="J4" s="1"/>
      <x:c r="K4" s="1"/>
      <x:c r="L4" s="1"/>
    </x:row>
    <x:row r="5" ht="24" customHeight="1">
      <x:c r="A5" s="1"/>
      <x:c r="B5" s="1" t="str">
        <x:v>Reporting date (fixed)</x:v>
      </x:c>
      <x:c r="C5" s="2"/>
      <x:c r="D5" s="24" t="n">
        <x:v>46265</x:v>
      </x:c>
      <x:c r="E5" s="2"/>
      <x:c r="F5" s="2"/>
      <x:c r="G5" s="1"/>
      <x:c r="H5" s="1"/>
      <x:c r="I5" s="1"/>
      <x:c r="J5" s="1"/>
      <x:c r="K5" s="1"/>
      <x:c r="L5" s="1"/>
    </x:row>
    <x:row r="6" ht="24" customHeight="1">
      <x:c r="A6" s="1"/>
      <x:c r="B6" s="1"/>
      <x:c r="C6" s="2"/>
      <x:c r="D6" s="2"/>
      <x:c r="E6" s="2"/>
      <x:c r="F6" s="2"/>
      <x:c r="G6" s="1"/>
      <x:c r="H6" s="1"/>
      <x:c r="I6" s="1"/>
      <x:c r="J6" s="1"/>
      <x:c r="K6" s="1"/>
      <x:c r="L6" s="1"/>
    </x:row>
    <x:row r="7" ht="25" customHeight="1">
      <x:c r="A7" s="1"/>
      <x:c r="B7" s="8" t="str">
        <x:v>Fictional customer</x:v>
      </x:c>
      <x:c r="C7" s="9" t="str">
        <x:v>Due date</x:v>
      </x:c>
      <x:c r="D7" s="9" t="str">
        <x:v>Balance AED</x:v>
      </x:c>
      <x:c r="E7" s="9" t="str">
        <x:v>Days overdue</x:v>
      </x:c>
      <x:c r="F7" s="9" t="str">
        <x:v>Ageing bucket</x:v>
      </x:c>
      <x:c r="G7" s="1"/>
      <x:c r="H7" s="1"/>
      <x:c r="I7" s="1"/>
      <x:c r="J7" s="1"/>
      <x:c r="K7" s="1"/>
      <x:c r="L7" s="1"/>
    </x:row>
    <x:row r="8" ht="24" customHeight="1">
      <x:c r="A8" s="1"/>
      <x:c r="B8" s="26" t="str">
        <x:v>Sample Customer A</x:v>
      </x:c>
      <x:c r="C8" s="27" t="n">
        <x:v>46280</x:v>
      </x:c>
      <x:c r="D8" s="11" t="n">
        <x:v>35000</x:v>
      </x:c>
      <x:c r="E8" s="38" t="n">
        <x:f>MAX(0,$D$5-C8)</x:f>
        <x:v>0</x:v>
      </x:c>
      <x:c r="F8" s="28" t="str">
        <x:f>IF(E8=0,"Current",IF(E8&lt;=30,"1-30 days",IF(E8&lt;=60,"31-60 days",IF(E8&lt;=90,"61-90 days","90+ days"))))</x:f>
        <x:v>Current</x:v>
      </x:c>
      <x:c r="G8" s="1"/>
      <x:c r="H8" s="1"/>
      <x:c r="I8" s="1"/>
      <x:c r="J8" s="1"/>
      <x:c r="K8" s="1"/>
      <x:c r="L8" s="1"/>
    </x:row>
    <x:row r="9" ht="24" customHeight="1">
      <x:c r="A9" s="1"/>
      <x:c r="B9" s="26" t="str">
        <x:v>Sample Customer B</x:v>
      </x:c>
      <x:c r="C9" s="27" t="n">
        <x:v>46265</x:v>
      </x:c>
      <x:c r="D9" s="11" t="n">
        <x:v>25000</x:v>
      </x:c>
      <x:c r="E9" s="38" t="n">
        <x:f>MAX(0,$D$5-C9)</x:f>
        <x:v>0</x:v>
      </x:c>
      <x:c r="F9" s="28" t="str">
        <x:f>IF(E9=0,"Current",IF(E9&lt;=30,"1-30 days",IF(E9&lt;=60,"31-60 days",IF(E9&lt;=90,"61-90 days","90+ days"))))</x:f>
        <x:v>Current</x:v>
      </x:c>
      <x:c r="G9" s="1"/>
      <x:c r="H9" s="1"/>
      <x:c r="I9" s="1"/>
      <x:c r="J9" s="1"/>
      <x:c r="K9" s="1"/>
      <x:c r="L9" s="1"/>
    </x:row>
    <x:row r="10" ht="24" customHeight="1">
      <x:c r="A10" s="1"/>
      <x:c r="B10" s="26" t="str">
        <x:v>Sample Customer C</x:v>
      </x:c>
      <x:c r="C10" s="27" t="n">
        <x:v>46249</x:v>
      </x:c>
      <x:c r="D10" s="11" t="n">
        <x:v>20000</x:v>
      </x:c>
      <x:c r="E10" s="38" t="n">
        <x:f>MAX(0,$D$5-C10)</x:f>
        <x:v>16</x:v>
      </x:c>
      <x:c r="F10" s="28" t="str">
        <x:f>IF(E10=0,"Current",IF(E10&lt;=30,"1-30 days",IF(E10&lt;=60,"31-60 days",IF(E10&lt;=90,"61-90 days","90+ days"))))</x:f>
        <x:v>1-30 days</x:v>
      </x:c>
      <x:c r="G10" s="1"/>
      <x:c r="H10" s="1"/>
      <x:c r="I10" s="1"/>
      <x:c r="J10" s="1"/>
      <x:c r="K10" s="1"/>
      <x:c r="L10" s="1"/>
    </x:row>
    <x:row r="11" ht="24" customHeight="1">
      <x:c r="A11" s="1"/>
      <x:c r="B11" s="26" t="str">
        <x:v>Sample Customer D</x:v>
      </x:c>
      <x:c r="C11" s="27" t="n">
        <x:v>46218</x:v>
      </x:c>
      <x:c r="D11" s="11" t="n">
        <x:v>15000</x:v>
      </x:c>
      <x:c r="E11" s="38" t="n">
        <x:f>MAX(0,$D$5-C11)</x:f>
        <x:v>47</x:v>
      </x:c>
      <x:c r="F11" s="28" t="str">
        <x:f>IF(E11=0,"Current",IF(E11&lt;=30,"1-30 days",IF(E11&lt;=60,"31-60 days",IF(E11&lt;=90,"61-90 days","90+ days"))))</x:f>
        <x:v>31-60 days</x:v>
      </x:c>
      <x:c r="G11" s="1"/>
      <x:c r="H11" s="1"/>
      <x:c r="I11" s="1"/>
      <x:c r="J11" s="1"/>
      <x:c r="K11" s="1"/>
      <x:c r="L11" s="1"/>
    </x:row>
    <x:row r="12" ht="24" customHeight="1">
      <x:c r="A12" s="1"/>
      <x:c r="B12" s="26" t="str">
        <x:v>Sample Customer E</x:v>
      </x:c>
      <x:c r="C12" s="27" t="n">
        <x:v>46188</x:v>
      </x:c>
      <x:c r="D12" s="11" t="n">
        <x:v>10000</x:v>
      </x:c>
      <x:c r="E12" s="38" t="n">
        <x:f>MAX(0,$D$5-C12)</x:f>
        <x:v>77</x:v>
      </x:c>
      <x:c r="F12" s="28" t="str">
        <x:f>IF(E12=0,"Current",IF(E12&lt;=30,"1-30 days",IF(E12&lt;=60,"31-60 days",IF(E12&lt;=90,"61-90 days","90+ days"))))</x:f>
        <x:v>61-90 days</x:v>
      </x:c>
      <x:c r="G12" s="1"/>
      <x:c r="H12" s="1"/>
      <x:c r="I12" s="1"/>
      <x:c r="J12" s="1"/>
      <x:c r="K12" s="1"/>
      <x:c r="L12" s="1"/>
    </x:row>
    <x:row r="13" ht="24" customHeight="1">
      <x:c r="A13" s="1"/>
      <x:c r="B13" s="26" t="str">
        <x:v>Sample Customer F</x:v>
      </x:c>
      <x:c r="C13" s="27" t="n">
        <x:v>46157</x:v>
      </x:c>
      <x:c r="D13" s="11" t="n">
        <x:v>5000</x:v>
      </x:c>
      <x:c r="E13" s="38" t="n">
        <x:f>MAX(0,$D$5-C13)</x:f>
        <x:v>108</x:v>
      </x:c>
      <x:c r="F13" s="28" t="str">
        <x:f>IF(E13=0,"Current",IF(E13&lt;=30,"1-30 days",IF(E13&lt;=60,"31-60 days",IF(E13&lt;=90,"61-90 days","90+ days"))))</x:f>
        <x:v>90+ days</x:v>
      </x:c>
      <x:c r="G13" s="1"/>
      <x:c r="H13" s="1"/>
      <x:c r="I13" s="1"/>
      <x:c r="J13" s="1"/>
      <x:c r="K13" s="1"/>
      <x:c r="L13" s="1"/>
    </x:row>
    <x:row r="14" ht="24" customHeight="1">
      <x:c r="A14" s="1"/>
      <x:c r="B14" s="19" t="str">
        <x:v>Total receivables</x:v>
      </x:c>
      <x:c r="C14" s="20"/>
      <x:c r="D14" s="20" t="n">
        <x:f>SUM(D8:D13)</x:f>
        <x:v>110000</x:v>
      </x:c>
      <x:c r="E14" s="20"/>
      <x:c r="F14" s="20"/>
      <x:c r="G14" s="1"/>
      <x:c r="H14" s="1"/>
      <x:c r="I14" s="1"/>
      <x:c r="J14" s="1"/>
      <x:c r="K14" s="1"/>
      <x:c r="L14" s="1"/>
    </x:row>
    <x:row r="15" ht="24" customHeight="1">
      <x:c r="A15" s="1"/>
      <x:c r="B15" s="1"/>
      <x:c r="C15" s="2"/>
      <x:c r="D15" s="2"/>
      <x:c r="E15" s="2"/>
      <x:c r="F15" s="2"/>
      <x:c r="G15" s="1"/>
      <x:c r="H15" s="1"/>
      <x:c r="I15" s="1"/>
      <x:c r="J15" s="1"/>
      <x:c r="K15" s="1"/>
      <x:c r="L15" s="1"/>
    </x:row>
    <x:row r="16" ht="24" customHeight="1">
      <x:c r="A16" s="1"/>
      <x:c r="B16" s="1"/>
      <x:c r="C16" s="2"/>
      <x:c r="D16" s="2"/>
      <x:c r="E16" s="2"/>
      <x:c r="F16" s="2"/>
      <x:c r="G16" s="1"/>
      <x:c r="H16" s="1"/>
      <x:c r="I16" s="1"/>
      <x:c r="J16" s="1"/>
      <x:c r="K16" s="1"/>
      <x:c r="L16" s="1"/>
    </x:row>
    <x:row r="17" ht="25" customHeight="1">
      <x:c r="A17" s="1"/>
      <x:c r="B17" s="8" t="str">
        <x:v>Ageing summary</x:v>
      </x:c>
      <x:c r="C17" s="9" t="str"/>
      <x:c r="D17" s="9" t="str">
        <x:v>Balance AED</x:v>
      </x:c>
      <x:c r="E17" s="2"/>
      <x:c r="F17" s="2"/>
      <x:c r="G17" s="1"/>
      <x:c r="H17" s="1"/>
      <x:c r="I17" s="1"/>
      <x:c r="J17" s="1"/>
      <x:c r="K17" s="1"/>
      <x:c r="L17" s="1"/>
    </x:row>
    <x:row r="18" ht="24" customHeight="1">
      <x:c r="A18" s="1"/>
      <x:c r="B18" s="1" t="str">
        <x:v>Current</x:v>
      </x:c>
      <x:c r="C18" s="2"/>
      <x:c r="D18" s="2" t="n">
        <x:f>SUMIFS($D$8:$D$13,$F$8:$F$13,B18)</x:f>
        <x:v>60000</x:v>
      </x:c>
      <x:c r="E18" s="2"/>
      <x:c r="F18" s="2"/>
      <x:c r="G18" s="1"/>
      <x:c r="H18" s="1"/>
      <x:c r="I18" s="1"/>
      <x:c r="J18" s="1"/>
      <x:c r="K18" s="1"/>
      <x:c r="L18" s="1"/>
    </x:row>
    <x:row r="19" ht="24" customHeight="1">
      <x:c r="A19" s="1"/>
      <x:c r="B19" s="1" t="str">
        <x:v>1-30 days</x:v>
      </x:c>
      <x:c r="C19" s="2"/>
      <x:c r="D19" s="2" t="n">
        <x:f>SUMIFS($D$8:$D$13,$F$8:$F$13,B19)</x:f>
        <x:v>20000</x:v>
      </x:c>
      <x:c r="E19" s="2"/>
      <x:c r="F19" s="2"/>
      <x:c r="G19" s="1"/>
      <x:c r="H19" s="1"/>
      <x:c r="I19" s="1"/>
      <x:c r="J19" s="1"/>
      <x:c r="K19" s="1"/>
      <x:c r="L19" s="1"/>
    </x:row>
    <x:row r="20" ht="24" customHeight="1">
      <x:c r="A20" s="1"/>
      <x:c r="B20" s="1" t="str">
        <x:v>31-60 days</x:v>
      </x:c>
      <x:c r="C20" s="2"/>
      <x:c r="D20" s="2" t="n">
        <x:f>SUMIFS($D$8:$D$13,$F$8:$F$13,B20)</x:f>
        <x:v>15000</x:v>
      </x:c>
      <x:c r="E20" s="2"/>
      <x:c r="F20" s="2"/>
      <x:c r="G20" s="1"/>
      <x:c r="H20" s="1"/>
      <x:c r="I20" s="1"/>
      <x:c r="J20" s="1"/>
      <x:c r="K20" s="1"/>
      <x:c r="L20" s="1"/>
    </x:row>
    <x:row r="21" ht="24" customHeight="1">
      <x:c r="A21" s="1"/>
      <x:c r="B21" s="1" t="str">
        <x:v>61-90 days</x:v>
      </x:c>
      <x:c r="C21" s="2"/>
      <x:c r="D21" s="2" t="n">
        <x:f>SUMIFS($D$8:$D$13,$F$8:$F$13,B21)</x:f>
        <x:v>10000</x:v>
      </x:c>
      <x:c r="E21" s="2"/>
      <x:c r="F21" s="2"/>
      <x:c r="G21" s="1"/>
      <x:c r="H21" s="1"/>
      <x:c r="I21" s="1"/>
      <x:c r="J21" s="1"/>
      <x:c r="K21" s="1"/>
      <x:c r="L21" s="1"/>
    </x:row>
    <x:row r="22" ht="24" customHeight="1">
      <x:c r="A22" s="1"/>
      <x:c r="B22" s="1" t="str">
        <x:v>90+ days</x:v>
      </x:c>
      <x:c r="C22" s="2"/>
      <x:c r="D22" s="2" t="n">
        <x:f>SUMIFS($D$8:$D$13,$F$8:$F$13,B22)</x:f>
        <x:v>5000</x:v>
      </x:c>
      <x:c r="E22" s="2"/>
      <x:c r="F22" s="2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2"/>
      <x:c r="D23" s="2"/>
      <x:c r="E23" s="2"/>
      <x:c r="F23" s="2"/>
      <x:c r="G23" s="1"/>
      <x:c r="H23" s="1"/>
      <x:c r="I23" s="1"/>
      <x:c r="J23" s="1"/>
      <x:c r="K23" s="1"/>
      <x:c r="L23" s="1"/>
    </x:row>
    <x:row r="24" ht="24" customHeight="1">
      <x:c r="A24" s="1"/>
      <x:c r="B24" s="19" t="str">
        <x:v>Overdue balance</x:v>
      </x:c>
      <x:c r="C24" s="20"/>
      <x:c r="D24" s="20" t="n">
        <x:f>SUM(D19:D22)</x:f>
        <x:v>50000</x:v>
      </x:c>
      <x:c r="E24" s="2"/>
      <x:c r="F24" s="2"/>
      <x:c r="G24" s="1"/>
      <x:c r="H24" s="1"/>
      <x:c r="I24" s="1"/>
      <x:c r="J24" s="1"/>
      <x:c r="K24" s="1"/>
      <x:c r="L24" s="1"/>
    </x:row>
    <x:row r="25" ht="24" customHeight="1">
      <x:c r="A25" s="1"/>
      <x:c r="B25" s="1" t="str">
        <x:v>Overdue / receivables</x:v>
      </x:c>
      <x:c r="C25" s="2"/>
      <x:c r="D25" s="12" t="n">
        <x:f>IF(D14=0,"n.a.",D24/D14)</x:f>
        <x:v>0.45454545454545453</x:v>
      </x:c>
      <x:c r="E25" s="2"/>
      <x:c r="F25" s="2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2"/>
      <x:c r="D26" s="2"/>
      <x:c r="E26" s="2"/>
      <x:c r="F26" s="2"/>
      <x:c r="G26" s="1"/>
      <x:c r="H26" s="1"/>
      <x:c r="I26" s="1"/>
      <x:c r="J26" s="1"/>
      <x:c r="K26" s="1"/>
      <x:c r="L26" s="1"/>
    </x:row>
    <x:row r="27" ht="24" customHeight="1">
      <x:c r="A27" s="1"/>
      <x:c r="B27" s="1" t="str">
        <x:v>Ageing reconciliation difference</x:v>
      </x:c>
      <x:c r="C27" s="2"/>
      <x:c r="D27" s="29" t="n">
        <x:f>SUM(D18:D22)-D14</x:f>
        <x:v>0</x:v>
      </x:c>
      <x:c r="E27" s="2"/>
      <x:c r="F27" s="2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2"/>
      <x:c r="D28" s="2"/>
      <x:c r="E28" s="2"/>
      <x:c r="F28" s="2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2"/>
      <x:c r="D29" s="2"/>
      <x:c r="E29" s="2"/>
      <x:c r="F29" s="2"/>
      <x:c r="G29" s="1"/>
      <x:c r="H29" s="1"/>
      <x:c r="I29" s="1"/>
      <x:c r="J29" s="1"/>
      <x:c r="K29" s="1"/>
      <x:c r="L29" s="1"/>
    </x:row>
    <x:row r="30" ht="24" customHeight="1">
      <x:c r="A30" s="1"/>
      <x:c r="B30" s="4" t="str">
        <x:v>Source: invented customer balances for this sample. No real customer data.</x:v>
      </x:c>
      <x:c r="C30" s="2"/>
      <x:c r="D30" s="2"/>
      <x:c r="E30" s="2"/>
      <x:c r="F30" s="2"/>
      <x:c r="G30" s="1"/>
      <x:c r="H30" s="1"/>
      <x:c r="I30" s="1"/>
      <x:c r="J30" s="1"/>
      <x:c r="K30" s="1"/>
      <x:c r="L30" s="1"/>
    </x:row>
    <x:row r="31" ht="24" customHeight="1">
      <x:c r="A31" s="1"/>
      <x:c r="B31" s="4" t="str">
        <x:v>Ageing uses due date; invoices due on the reporting date are Current.</x:v>
      </x:c>
      <x:c r="C31" s="2"/>
      <x:c r="D31" s="2"/>
      <x:c r="E31" s="2"/>
      <x:c r="F31" s="2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2"/>
      <x:c r="D32" s="2"/>
      <x:c r="E32" s="2"/>
      <x:c r="F32" s="2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2"/>
      <x:c r="D33" s="2"/>
      <x:c r="E33" s="2"/>
      <x:c r="F33" s="2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2"/>
      <x:c r="D34" s="2"/>
      <x:c r="E34" s="2"/>
      <x:c r="F34" s="2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2"/>
      <x:c r="D35" s="2"/>
      <x:c r="E35" s="2"/>
      <x:c r="F35" s="2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2"/>
      <x:c r="D36" s="2"/>
      <x:c r="E36" s="2"/>
      <x:c r="F36" s="2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2"/>
      <x:c r="D37" s="2"/>
      <x:c r="E37" s="2"/>
      <x:c r="F37" s="2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2"/>
      <x:c r="D38" s="2"/>
      <x:c r="E38" s="2"/>
      <x:c r="F38" s="2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2"/>
      <x:c r="D39" s="2"/>
      <x:c r="E39" s="2"/>
      <x:c r="F39" s="2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2"/>
      <x:c r="D40" s="2"/>
      <x:c r="E40" s="2"/>
      <x:c r="F40" s="2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2"/>
      <x:c r="D41" s="2"/>
      <x:c r="E41" s="2"/>
      <x:c r="F41" s="2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2"/>
      <x:c r="D42" s="2"/>
      <x:c r="E42" s="2"/>
      <x:c r="F42" s="2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2"/>
      <x:c r="D43" s="2"/>
      <x:c r="E43" s="2"/>
      <x:c r="F43" s="2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2"/>
      <x:c r="D44" s="2"/>
      <x:c r="E44" s="2"/>
      <x:c r="F44" s="2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2"/>
      <x:c r="D45" s="2"/>
      <x:c r="E45" s="2"/>
      <x:c r="F45" s="2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2"/>
      <x:c r="D46" s="2"/>
      <x:c r="E46" s="2"/>
      <x:c r="F46" s="2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2"/>
      <x:c r="D47" s="2"/>
      <x:c r="E47" s="2"/>
      <x:c r="F47" s="2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2"/>
      <x:c r="D48" s="2"/>
      <x:c r="E48" s="2"/>
      <x:c r="F48" s="2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</x:sheetData>
  <x:conditionalFormatting sqref="E8:E13">
    <x:cfRule type="cellIs" dxfId="1" priority="1" operator="greaterThan">
      <x:formula>60</x:formula>
    </x:cfRule>
  </x:conditionalFormatting>
  <x:pageMargins left="0.7" right="0.7" top="0.75" bottom="0.75" header="0.3" footer="0.3"/>
</x:worksheet>
</file>